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<sst xmlns="http://schemas.openxmlformats.org/spreadsheetml/2006/main" count="695" uniqueCount="412">
  <si>
    <t/>
  </si>
  <si>
    <t>DATI RELATIVI AI  REDDITI DICHIARATI DAGLI AMMINISTRATORI COMUNALI RIFERITI ALL'ANNO 2016</t>
  </si>
  <si>
    <t>Cognome</t>
  </si>
  <si>
    <t>Nome</t>
  </si>
  <si>
    <t>Carica</t>
  </si>
  <si>
    <t>Protocollo</t>
  </si>
  <si>
    <t>Professione</t>
  </si>
  <si>
    <t>Spese elettorali allegato</t>
  </si>
  <si>
    <t>Cariche attualmente ricoperte presso enti pubblici e societa’ o enti privati e relativi compensi</t>
  </si>
  <si>
    <t xml:space="preserve"> Incarichi (professionali o di consulenza o collaborazione etc.) attualmente ricoperti con i relativi compensi  qualora gli stessi siano anche in parte a carico della finanza pubblica</t>
  </si>
  <si>
    <t xml:space="preserve">Cariche incarichi allegato </t>
  </si>
  <si>
    <t>Beni immobili</t>
  </si>
  <si>
    <t xml:space="preserve"> Beni mobili registrati</t>
  </si>
  <si>
    <t>Azioni e quote societarie</t>
  </si>
  <si>
    <t>Titolarità d'imprese</t>
  </si>
  <si>
    <t>Parenti consentono / non consentono</t>
  </si>
  <si>
    <t xml:space="preserve"> Situazione patrimoniale </t>
  </si>
  <si>
    <t xml:space="preserve"> Reddito imponibile nell'anno</t>
  </si>
  <si>
    <t>Dichiarazione dei redditi</t>
  </si>
  <si>
    <t>Tosi</t>
  </si>
  <si>
    <t>Flavio</t>
  </si>
  <si>
    <t>Sindaco</t>
  </si>
  <si>
    <t>353777/2016</t>
  </si>
  <si>
    <t>Programmatore elettronico</t>
  </si>
  <si>
    <t>Presidente di Autostrada A4 BS-VR-VI-PD S.p.A. - compenso Euro 100.000,00</t>
  </si>
  <si>
    <t>NO</t>
  </si>
  <si>
    <t>Proprietà al 100% di 1 fabbricato con garage a Verona; proprietà al 33,33% di 1 appartamento a Brenzone (VR); proprietà per 1/6 di 1 appartamento a Verona</t>
  </si>
  <si>
    <t>Auto AUDI A6 cc 3000 del 2007</t>
  </si>
  <si>
    <t>9.500 quote ARIEL S.r.l.</t>
  </si>
  <si>
    <t>Il padre, Consigliere di Circoscrizione, e la sorella, Consigliera Comunale, rendono propria dichiarazione per le rispettive cariche</t>
  </si>
  <si>
    <t>189.236,00</t>
  </si>
  <si>
    <t>Ambrosini</t>
  </si>
  <si>
    <t>Marco</t>
  </si>
  <si>
    <t>Assessore</t>
  </si>
  <si>
    <t>343218/2016</t>
  </si>
  <si>
    <t>Impiegato amministrativo</t>
  </si>
  <si>
    <t>Membro del C.d.A. di Opere Riunite "Don Luigi Rossi" (no compenso)</t>
  </si>
  <si>
    <t>Auto BMW 320d cc 1995 del 2010</t>
  </si>
  <si>
    <t>Padre, madre, un fratello non consentono</t>
  </si>
  <si>
    <t>36.164,00</t>
  </si>
  <si>
    <t>Benetti</t>
  </si>
  <si>
    <t>Alberto</t>
  </si>
  <si>
    <t>338695/2016</t>
  </si>
  <si>
    <t>Dirigente d'azienda</t>
  </si>
  <si>
    <t>---</t>
  </si>
  <si>
    <t>Auto VOLKSWAGEN POLO cc 1198 del 2003</t>
  </si>
  <si>
    <t>N. 1.500 azioni CATTOLICA ASSICURAZIONI; n. 150 azioni BANCO POPOLARE VERONA</t>
  </si>
  <si>
    <t>Coniuge, padre, due sorelle non consentono</t>
  </si>
  <si>
    <t>47.788,00</t>
  </si>
  <si>
    <t>Bozza</t>
  </si>
  <si>
    <t>351292/2016</t>
  </si>
  <si>
    <t>Avvocato</t>
  </si>
  <si>
    <t>Auto VOLVO V50 cc 2.0 del 2006; scooter BENELLI cc 125 del 2012</t>
  </si>
  <si>
    <t>N. 3 azioni BCA MPASCHI - NEW; n. 255 azioni LAZIO ORD.; n. 250 azioni UBI BANCA ORD.</t>
  </si>
  <si>
    <t>Madre, un fratello, due nonne non consentono</t>
  </si>
  <si>
    <t>45.207,00</t>
  </si>
  <si>
    <t>Caleffi</t>
  </si>
  <si>
    <t>Gian Arnaldo</t>
  </si>
  <si>
    <t>338649/2016</t>
  </si>
  <si>
    <t>Architetto - Pianificatore territoriale</t>
  </si>
  <si>
    <t>Nuda proprietà al 50% di 1 appartamento con garage a Verona</t>
  </si>
  <si>
    <t>Auto CITROEN C4 cc 1560 del 2010; scooter PIAGGIO BEVERLY cc 278 del 2011</t>
  </si>
  <si>
    <t>N. 4.800 ARCHITER S.r.l.</t>
  </si>
  <si>
    <t>ARCHITER S.r.l. Società di Ingegneria</t>
  </si>
  <si>
    <t>Due sorelle non consentono</t>
  </si>
  <si>
    <t>52.714,00</t>
  </si>
  <si>
    <t>Lana</t>
  </si>
  <si>
    <t>Edoardo</t>
  </si>
  <si>
    <t>344731/2016</t>
  </si>
  <si>
    <t>Proprietà al 50% di 1 appartamento con garage e lastrico solare a Verona</t>
  </si>
  <si>
    <t>Auto ALFA ROMEO MITO cc 1400 del 2014</t>
  </si>
  <si>
    <t>Coniuge, due figlie, madre, due sorelle non consentono</t>
  </si>
  <si>
    <t>32.802,00</t>
  </si>
  <si>
    <t>Lella</t>
  </si>
  <si>
    <t>Antonio</t>
  </si>
  <si>
    <t>339095/2016</t>
  </si>
  <si>
    <t>Pensionato</t>
  </si>
  <si>
    <t>Proprietà al 100% di 1 casa trifamiliare in Sona (VR)</t>
  </si>
  <si>
    <t>Auto AUDI A4 Diesel cv 120 del 2011</t>
  </si>
  <si>
    <t>Un figlio, una figlia, due fratelli non consentono</t>
  </si>
  <si>
    <t>90.517,00</t>
  </si>
  <si>
    <t>Leso</t>
  </si>
  <si>
    <t>Anna</t>
  </si>
  <si>
    <t>339803/2016</t>
  </si>
  <si>
    <t>Amministratore</t>
  </si>
  <si>
    <t>Proprietà al 25% di 1 appartamento con garage a Verona; proprietà al 50% di 1 negozio a Verona; proprietà al 100% di 1 appartamento a Verona, di 1 casa a schiera con garage a Mezzane di Sotto (VR) e di 1 terreno di mq. 1.763 a Mezzane di Sotto (VR)</t>
  </si>
  <si>
    <t>N. 105 azioni CATTOLICA ASSICURAZIONI</t>
  </si>
  <si>
    <t>Coniuge, due figlie, un figlio, cinque nipoti non consentono</t>
  </si>
  <si>
    <t>55.924,00</t>
  </si>
  <si>
    <t>Paloschi</t>
  </si>
  <si>
    <t>Pier Luigi</t>
  </si>
  <si>
    <t>349380/2016</t>
  </si>
  <si>
    <t>Presidente del Collegio Sindacale di Consorzio Canale Camuzzoni S.C.a R.L. - compenso Euro 6.599,37; Sindaco Revisore di Antonini Immobiliare S.p.A. - compenso Euro 4.792,67</t>
  </si>
  <si>
    <t>Proprietà al 50% di 1 casa unifamiliare a Negrar (VR); proprietà al 100% di 1 casa unifamiliare a Verona; proprietà al 33% di 1 appartamento a Verona</t>
  </si>
  <si>
    <t>Auto LAND ROVER FREELANDER cc 2200 del 2008</t>
  </si>
  <si>
    <t>N. 341 azioni CATTOLICA ASSICURAZIONI S.p.A.; n. 5.500 MONTE PASCHI SIENA</t>
  </si>
  <si>
    <t>Coniuge, due figli, una figlia, cinque nipoti non consentono</t>
  </si>
  <si>
    <t>162.256,00</t>
  </si>
  <si>
    <t>Pisa</t>
  </si>
  <si>
    <t>Luigi</t>
  </si>
  <si>
    <t>321145/2016</t>
  </si>
  <si>
    <t>Bancario</t>
  </si>
  <si>
    <t>Proprietà al 100% di 1 appartamento a Verona</t>
  </si>
  <si>
    <t>Auto KIA SORRENTO cc 2200 del 2016</t>
  </si>
  <si>
    <t>Coniuge, un figlio, padre, un fratello, due sorelle non consentono</t>
  </si>
  <si>
    <t>52.788,00</t>
  </si>
  <si>
    <t>Toffali</t>
  </si>
  <si>
    <t>Enrico</t>
  </si>
  <si>
    <t>341681/2016</t>
  </si>
  <si>
    <t>Componente del C.d.A. di ABC Assicura - compenso Euro 5.913,00 annui netto in busta; Presidente del Collegio Sindacale di Manifattura Italiana Cucirini - compenso Euro 12.000,00; Sindaco effettivo di: Vittoria S.r.l. - compenso Euro 1.500,00; I.T.R. - compenso Euro 2.000,00; Aprilia Marittima - compenso Euro 2.500,00;  Asdea Sapa - compenso Euro 4.887,00; Corsi Verona - compenso Euro 7.000,00</t>
  </si>
  <si>
    <t>Auto PORSCHE MACAN cc 3000 del 2014; auto PORSCHE CARRERA cc 3000 del 2016</t>
  </si>
  <si>
    <t>Toffali &amp; Associati Studio Legale</t>
  </si>
  <si>
    <t>Coniuge, due figlie non consentono</t>
  </si>
  <si>
    <t>625.300,00</t>
  </si>
  <si>
    <t>Zanotto</t>
  </si>
  <si>
    <t>Luca</t>
  </si>
  <si>
    <t>Presidente del Consiglio Comunale</t>
  </si>
  <si>
    <t>335758/2016</t>
  </si>
  <si>
    <t>Impiegato di banca</t>
  </si>
  <si>
    <t>Consigliere Direttivo Nazionale della LEGA NORD (no compenso)</t>
  </si>
  <si>
    <t>Proprietà al 100% di: 1 appartamento con garage a Verona; 1 terreno di 3.000 mq con ricovero attrezzi a Verona; porzione bifamiliare con garage a San Zeno di Montagna (VR)</t>
  </si>
  <si>
    <t>Auto FIAT GRANDE PUNTO cc 1300 del 2006; scooter PIAGGIO BEVERLY cc 350 del 2013</t>
  </si>
  <si>
    <t>N. 2.500 azioni ENEL; n. 600 azioni ENI; n. 750 azioni SNAM; n. 500 azioni TERNA; n. 100 azioni AZIMUT HOLDING; n. 100 azioni FINECO BANK</t>
  </si>
  <si>
    <t>Coniuge non consente</t>
  </si>
  <si>
    <t>69.462,00</t>
  </si>
  <si>
    <t>Sardelli</t>
  </si>
  <si>
    <t>Andrea</t>
  </si>
  <si>
    <t>Vice Presidente Commissione Consiliare 4^Vice Presidente Vicario del Consiglio Comunale</t>
  </si>
  <si>
    <t>352357/2016</t>
  </si>
  <si>
    <t>Impiegato</t>
  </si>
  <si>
    <t>Vicepresidente della Provincia di Verona (no compenso); Amministratore di Serenissima Trading - compenso Euro 15.000,00</t>
  </si>
  <si>
    <t>Proprietà al 100% di 1 appartamento con garage a Verona</t>
  </si>
  <si>
    <t>Auto BMW X3 cc 2000 del 2007; AUDI A4 cc 2000 del 2013</t>
  </si>
  <si>
    <t>N. 437 azioni UNICREDIT S.p.A.</t>
  </si>
  <si>
    <t>Coniuge, due figli, un fratello non consentono</t>
  </si>
  <si>
    <t>92.190,00</t>
  </si>
  <si>
    <t>Vallani</t>
  </si>
  <si>
    <t>Stefano</t>
  </si>
  <si>
    <t>Consigliere ComunaleVice Presidente del Consiglio Comunale</t>
  </si>
  <si>
    <t>350058/2016</t>
  </si>
  <si>
    <t>Auto VOLKSWAGEN GOLF cc 1800 del 1999</t>
  </si>
  <si>
    <t>47.021,00</t>
  </si>
  <si>
    <t>Benciolini</t>
  </si>
  <si>
    <t>Gianni</t>
  </si>
  <si>
    <t>Consigliere Comunale Capogruppo</t>
  </si>
  <si>
    <t>344123/2016</t>
  </si>
  <si>
    <t>Auto FIAT 500/110F cc 49 del 1970; moto BMW R1100GS cc 1100 del 1998</t>
  </si>
  <si>
    <t>Coniuge consente. Padre, un figlio, una sorella non consentono</t>
  </si>
  <si>
    <t>34.330,00</t>
  </si>
  <si>
    <t>Bertucco</t>
  </si>
  <si>
    <t>Michele</t>
  </si>
  <si>
    <t>326581/2016</t>
  </si>
  <si>
    <t>N. 361 azioni UNICREDIT S.p.A.; n. 5 azioni BANCA POPOLARE ETICA</t>
  </si>
  <si>
    <t>Coniuge, una sorella, due fratelli non consentono</t>
  </si>
  <si>
    <t>50.692,00</t>
  </si>
  <si>
    <t>Brunelli</t>
  </si>
  <si>
    <t>Marisa</t>
  </si>
  <si>
    <t>334796/2016</t>
  </si>
  <si>
    <t>Pensionata</t>
  </si>
  <si>
    <t>Auto VOLKSWAGEN POLO cc 1400 del 2010</t>
  </si>
  <si>
    <t>Una sorella non consente</t>
  </si>
  <si>
    <t>43.161,00</t>
  </si>
  <si>
    <t>Castelletti</t>
  </si>
  <si>
    <t>323126/2016</t>
  </si>
  <si>
    <t>Proprietà al 100% di 1 ufficio con garage a Verona e di 1 appartamento a Verona; proprietà al 50% di 1 terreno con annessa abitazione a Ferrara di Monte Baldo (VR)</t>
  </si>
  <si>
    <t>Auto MERCEDES BENZ cc 2000 del 1993; auto SMART cc 1000 del 2016</t>
  </si>
  <si>
    <t>N. 100 azioni CATTOLICA ASSICURAZIONI; n. 1 BCC DI VERONA</t>
  </si>
  <si>
    <t>Titolare Studio Legale</t>
  </si>
  <si>
    <t>Coniuge, un figlio non consentono</t>
  </si>
  <si>
    <t>454.256,00</t>
  </si>
  <si>
    <t>De Robertis Lombardi</t>
  </si>
  <si>
    <t>Mauro</t>
  </si>
  <si>
    <t>353776/2016 - 354283/2016 (integrazione)</t>
  </si>
  <si>
    <t>Proprietà al 50% di 1 appartamento con garage a Verona</t>
  </si>
  <si>
    <t>Auto TOYOTA RAV 4 cc 2000 del 2016</t>
  </si>
  <si>
    <t>Coniuge, un figlio, due fratelli non consentono</t>
  </si>
  <si>
    <t>36.165,00</t>
  </si>
  <si>
    <t>Maschio</t>
  </si>
  <si>
    <t>Ciro</t>
  </si>
  <si>
    <t>Consigliere Comunale CapogruppoPresidente Commissione Consiliare 4^</t>
  </si>
  <si>
    <t>353781/2016</t>
  </si>
  <si>
    <t>Organismo di Vigilanza di Sistemi Territoriali S.p.A. - compenso Euro 11.000,00</t>
  </si>
  <si>
    <t>Auto VOLKSWAGEN GOLF cc 1400 del 2008</t>
  </si>
  <si>
    <t>Madre, due fratelli non consentono</t>
  </si>
  <si>
    <t>14.305,00</t>
  </si>
  <si>
    <t>Piubello</t>
  </si>
  <si>
    <t>Massimo</t>
  </si>
  <si>
    <t>348094/2016</t>
  </si>
  <si>
    <t>Agente di commercio</t>
  </si>
  <si>
    <t>Auto CITROEN C3 cc 1400 del 2013</t>
  </si>
  <si>
    <t>Un figlio, una figlia, madre, una sorella non consentono</t>
  </si>
  <si>
    <t>28.746,00</t>
  </si>
  <si>
    <t>Polato</t>
  </si>
  <si>
    <t>Daniele</t>
  </si>
  <si>
    <t>331723/2016</t>
  </si>
  <si>
    <t>Consulente logistica</t>
  </si>
  <si>
    <t>Presidente di FUNIVIA MALCESINE MONTE BALDO - compenso Euro 35.000,00</t>
  </si>
  <si>
    <t>Auto AUDI A2 cc 1600 del 2005</t>
  </si>
  <si>
    <t>16,5% quote POLAR LOGISTICS S.r.l.; n. 343 azioni UNICREDIT ORD RAGGR</t>
  </si>
  <si>
    <t>Polato Daniele (Consulenza logistica)</t>
  </si>
  <si>
    <t>Coniuge, padre, madre, un fratello non consentono</t>
  </si>
  <si>
    <t>55.818,00</t>
  </si>
  <si>
    <t>Barbara</t>
  </si>
  <si>
    <t>347970/2016</t>
  </si>
  <si>
    <t>Libera professionista</t>
  </si>
  <si>
    <t>C.d.A. CARISMI - compenso Euro 31.596,00</t>
  </si>
  <si>
    <t>Proprietà al 100% di 1 casa a schiera con garage e di 1 appartamento a Verona; proprietà al 33,33% di 1 casa unifamiliare a Brenzone (VR); proprietà al 16,67% di 1 appartamento con garage a Verona</t>
  </si>
  <si>
    <t>Auto AUDI A4 cc 2496 del 2003</t>
  </si>
  <si>
    <t>N. 2.550 azioni CATTOLICA ASSICURAZIONI</t>
  </si>
  <si>
    <t>Coniuge, una figlia non consentono. Il fratello, Sindaco, e il padre, Consigliere Circoscrizionale, rendono propria dichiarazione per le rispettive cariche</t>
  </si>
  <si>
    <t>80.672,00</t>
  </si>
  <si>
    <t>Ugoli</t>
  </si>
  <si>
    <t>350203/2016</t>
  </si>
  <si>
    <t>Amministratore di Coop. GEA (no compenso); amministratore di Coop. ACLI di Verona (no compenso)</t>
  </si>
  <si>
    <t>Proprietà al 50% di 1 casa unifamiliare a Verona; nuda proprietà al 25% di 1 appartamento con garage a Verona; nuda proprietà al 12,5% di 1 appartamento con garage a Verona</t>
  </si>
  <si>
    <t>Auto CITROEN C4 PICASSO cc 1999 del 2007; auto FIAT PUNTO cc 1200 del 2011; scooter PIAGGIO LIBERTY cc 125 del 2010</t>
  </si>
  <si>
    <t>Coniuge, un figlio, due figlie, padre, tre sorelle non consentono</t>
  </si>
  <si>
    <t>98.647,00</t>
  </si>
  <si>
    <t>Bacchini</t>
  </si>
  <si>
    <t>Consigliere Comunale</t>
  </si>
  <si>
    <t>352609/2016</t>
  </si>
  <si>
    <t>Farmacista</t>
  </si>
  <si>
    <t>Proprietà al 100% di 1 appartamento con garage a Verona, di 1 appartamento con garage a Lazise (VR) e di 1 appartamento con garage a Pejo (TN); nuda proprietà al 50% di 1 negozio a Verona; nuda proprietà al 25% di studi medici a Verona; nuda proprietà al 25% di 2 garage a Verona; nuda proprietà al 21% di 1 negozio a Verona; proprietà al 50% di studi medici a Verona; proprietà al 8,33% di 1 appartamento con garage a Verona</t>
  </si>
  <si>
    <t>Auto BMW serie 1 cc 2000 del 2015; moto HONDA HR cc 125 del 2012</t>
  </si>
  <si>
    <t>50% Farmacia Bacchini di Maria e Marco Bacchini S.n.c.</t>
  </si>
  <si>
    <t>Farmacia Bacchini di Maria e Marco Bacchini S.n.c.</t>
  </si>
  <si>
    <t>Coniuge, due figli, padre, due sorelle, un fratello non consentono</t>
  </si>
  <si>
    <t>61.939,00</t>
  </si>
  <si>
    <t>Battistoni</t>
  </si>
  <si>
    <t>Riccardo</t>
  </si>
  <si>
    <t>353544/2016</t>
  </si>
  <si>
    <t>Dipendente Autostrada BS-PD</t>
  </si>
  <si>
    <t>Nuda proprietà al 30% di 1 casa unifamiliare con giardino e garage</t>
  </si>
  <si>
    <t>Auto VOLKSWAGEN GOLF cc 2000 del 2010</t>
  </si>
  <si>
    <t>N. 1.500 azioni BANCA INTESA; n. 500 azioni COFIDE; n. 1.000 BANCA INTESA RSP; n. 500 azioni C.I.R.; n. 1.200 azioni BANCA FINNAT; n. 200 azioni LEONARDO-FINMECCANICA; n. 1.400 azioni BANCO POPOLARE; n. 100 azioni MEDIASET</t>
  </si>
  <si>
    <t>Madre, un figlio, una sorella non consentono</t>
  </si>
  <si>
    <t>62.683,00</t>
  </si>
  <si>
    <t>Bertolotti</t>
  </si>
  <si>
    <t>Eugenio</t>
  </si>
  <si>
    <t>344646/2016</t>
  </si>
  <si>
    <t>Impiegato tecnico-commerciale</t>
  </si>
  <si>
    <t>Auto OPEL AGILA cc 1200 del 2005; auto FORD FIESTA cc 1400 del 2015</t>
  </si>
  <si>
    <t>Coniuge, due figli, madre, sorella non consentono</t>
  </si>
  <si>
    <t>39.219,00</t>
  </si>
  <si>
    <t>Bovo</t>
  </si>
  <si>
    <t>Donatella</t>
  </si>
  <si>
    <t>344684/2016</t>
  </si>
  <si>
    <t>Impiegata</t>
  </si>
  <si>
    <t>Un figlio, una figlia, madre, padre, una sorella non consentono</t>
  </si>
  <si>
    <t>0,00</t>
  </si>
  <si>
    <t>Davoli</t>
  </si>
  <si>
    <t>Ansel</t>
  </si>
  <si>
    <t>352539/2016</t>
  </si>
  <si>
    <t>Proprietà al 100% di 1 casa unifamiliare con garage a Verona</t>
  </si>
  <si>
    <t>N. 356 azioni BANCA POPOLARE DI PUGLIA E BASILICATA; n. 90 azioni FONDO ARCA BB</t>
  </si>
  <si>
    <t>Coniuge, due figli, madre, padre, tre fratelli, due sorelle non consentono</t>
  </si>
  <si>
    <t>59.088,00</t>
  </si>
  <si>
    <t>Di Dio</t>
  </si>
  <si>
    <t>Vittorio</t>
  </si>
  <si>
    <t>Consigliere ComunaleVice Presidente Commissione Consiliare 3^</t>
  </si>
  <si>
    <t>343542/2016</t>
  </si>
  <si>
    <t>Proprietà al 100% di 1 casa unifamiliare a Verona</t>
  </si>
  <si>
    <t>Coniuge, madre non consentono</t>
  </si>
  <si>
    <t>147.034,00</t>
  </si>
  <si>
    <t>Fantoni</t>
  </si>
  <si>
    <t>Gianluca</t>
  </si>
  <si>
    <t>331769/2016</t>
  </si>
  <si>
    <t>Tabaccaio</t>
  </si>
  <si>
    <t>Proprietà al 100% di 1 appartamento a Sommacampagna (VR), 1 appartamento a Negrar (VR) e 1 casa con terreno di mq. 2.200 a Verona</t>
  </si>
  <si>
    <t>Auto AUTOBIANCHI Y 10 cc 1000 del 1991; auto LAND ROVER 110 cc 2500 del 1995</t>
  </si>
  <si>
    <t>Tabaccheria Fantoni</t>
  </si>
  <si>
    <t>Madre, due sorelle non consentono</t>
  </si>
  <si>
    <t>66.391,00</t>
  </si>
  <si>
    <t>Fermo</t>
  </si>
  <si>
    <t>Damiano</t>
  </si>
  <si>
    <t>352581/2016</t>
  </si>
  <si>
    <t>Imprenditore</t>
  </si>
  <si>
    <t>Socio amministratore di BIOLOC ITALIA S.r.l. (no compenso)</t>
  </si>
  <si>
    <t>Proprietà al 50% di 2 appartamenti a Verona</t>
  </si>
  <si>
    <t>Auto RENAULT MEGANE cc 1500 del 2012</t>
  </si>
  <si>
    <t>55% di quote di BIOLOC ITALIA S.r.l.</t>
  </si>
  <si>
    <t>BIOLOC ITALIA S.r.l. (e-commerce)</t>
  </si>
  <si>
    <t>Coniuge, una figlia, un figlio, padre, madre, una sorella non consentono</t>
  </si>
  <si>
    <t>14.574,00</t>
  </si>
  <si>
    <t>Forte</t>
  </si>
  <si>
    <t>Katia Maria</t>
  </si>
  <si>
    <t>Consigliere ComunalePresidente Commissione Consiliare 1^</t>
  </si>
  <si>
    <t>316330/2016</t>
  </si>
  <si>
    <t>Casalinga</t>
  </si>
  <si>
    <t>Scooter PIAGGIO VESPA cc 125 del 2009; scooter HONDA SH cc 125 del 2007</t>
  </si>
  <si>
    <t>Padre, madre, una figlia, un fratello non consentono</t>
  </si>
  <si>
    <t>14.316,17</t>
  </si>
  <si>
    <t>La Paglia</t>
  </si>
  <si>
    <t>Elisa</t>
  </si>
  <si>
    <t>348012/2016</t>
  </si>
  <si>
    <t>Assicuratrice</t>
  </si>
  <si>
    <t>Auto FIAT GRANDE PUNTO cc 1368 del 2006</t>
  </si>
  <si>
    <t>10% di Società AURA S.r.l.</t>
  </si>
  <si>
    <t>ELISA LA PAGLIA (P. IVA - assicuratrice)</t>
  </si>
  <si>
    <t>Coniuge, padre, madre, un fratello, due nonne non consentono</t>
  </si>
  <si>
    <t>24.835,00</t>
  </si>
  <si>
    <t>Maccagnani</t>
  </si>
  <si>
    <t>Cristiano</t>
  </si>
  <si>
    <t>Consigliere ComunalePresidente Commissione Consiliare 2^Vice Presidente Commissione Consiliare 1^</t>
  </si>
  <si>
    <t>345638/2016</t>
  </si>
  <si>
    <t>Dottore commercialista</t>
  </si>
  <si>
    <t>Sindaco di: Be.za S.p.A. - compenso Euro 4.500,00; Nova S.p.A. - compenso Euro 4.500,00; Gelmini S.p.A. - compenso Euro 4.500,00; Astea S.p.A. - compenso Euro 20.000,00; Autostrada BS-PD - compenso Euro 20.000,00; Marmi Rossi S.p.A. - compenso Euro 5.000,00; Presidente del Collegio Sindacale di Acque Veronesi S.C.a R.L. - compenso Euro 18.000,00; O.d.V. di Autostrada BS-PD - compenso Euro 10.000,00</t>
  </si>
  <si>
    <t>ATER (formazione) - compenso Euro 6.000,00</t>
  </si>
  <si>
    <t>Proprietà al 50% di 1 appartamento con 2 box auto a Torri del Benaco (VR)</t>
  </si>
  <si>
    <t>Coniuge, due figlie, un figlio, padre, due fratelli non consentono</t>
  </si>
  <si>
    <t>161.028,00</t>
  </si>
  <si>
    <t>Mantovani</t>
  </si>
  <si>
    <t>Consigliere ComunaleVice Presidente Commissione Consiliare 7^</t>
  </si>
  <si>
    <t>339777/2016</t>
  </si>
  <si>
    <t>Disoccupato</t>
  </si>
  <si>
    <t>Proprietà al 100% di 1 appartamento con garage e di 1 garage non pertinenziale a Verona; proprietà al 50% di 1 appartamento a Cisano (VR)</t>
  </si>
  <si>
    <t>Auto FORD C-Max cc 2000 del 2011</t>
  </si>
  <si>
    <t>Coniuge, due figli, padre, madre, un fratello, una sorella non consentono</t>
  </si>
  <si>
    <t>15.798,00</t>
  </si>
  <si>
    <t>Nicoli</t>
  </si>
  <si>
    <t>Gaetano</t>
  </si>
  <si>
    <t>Consigliere ComunaleVice Presidente Commissione Consiliare 6^</t>
  </si>
  <si>
    <t>328566/2016</t>
  </si>
  <si>
    <t>Consigliere Provincia di Verona (no compenso)</t>
  </si>
  <si>
    <t>Proprietà al 50% di 1 casa a schiera con garage a Verona</t>
  </si>
  <si>
    <t>Auto BMW A4 cc 1895 del 1998</t>
  </si>
  <si>
    <t>Coniuge, un figlio, due sorelle, un fratello non consentono</t>
  </si>
  <si>
    <t>44.916,00</t>
  </si>
  <si>
    <t>Papadia</t>
  </si>
  <si>
    <t>Salvatore</t>
  </si>
  <si>
    <t>346136/2016</t>
  </si>
  <si>
    <t>Funzionario Ministero della Difesa</t>
  </si>
  <si>
    <t>Proprietà al 100% di 1 casa unifamiliare a Minervino di Lecce; proprietà al 50% di 1 appartamento a Verona; proprietà al 16,66% di 1 terreno a Minervino di Lecce; proprietà al 33% di 2 terreni a Minervino di Lecce; proprietà al 33% di 1 terreno a Otranto</t>
  </si>
  <si>
    <t>Auto OPEL ZAFIRA cc 1600 del 2008</t>
  </si>
  <si>
    <t>Coniuge, due figlie, madre, una sorella non consentono</t>
  </si>
  <si>
    <t>46.739,00</t>
  </si>
  <si>
    <t>Pasetto</t>
  </si>
  <si>
    <t>Giorgio</t>
  </si>
  <si>
    <t>331841/2016</t>
  </si>
  <si>
    <t>Chinesiologo, fisioterapista, osteopata</t>
  </si>
  <si>
    <t>Proprietà al 100% di 1 appartamento con garage a Negrar (VR) e di 1 appartamento a Verona; proprietà al 12% di 2 appartamenti con garage a Bussolengo (VR), di 1 appartamento con garage e di terreno a Verona</t>
  </si>
  <si>
    <t>74% del capitale sociale di RIVERSTONE S.r.l.</t>
  </si>
  <si>
    <t>Libera professione (fisioterapista e direttore tecnico)</t>
  </si>
  <si>
    <t>Coniuge consente. Un figlio, una figlia non consentono</t>
  </si>
  <si>
    <t>58.870,00</t>
  </si>
  <si>
    <t>Pavesi</t>
  </si>
  <si>
    <t>Antonia</t>
  </si>
  <si>
    <t>Consigliere ComunalePresidente Commissione Consiliare 5^Vice Presidente Commissione Consiliare 2^</t>
  </si>
  <si>
    <t>352568/2016</t>
  </si>
  <si>
    <t>Proprietà al 5,56% di 5 appartamenti, 3 negozi, 2 garage a Verona; proprietà al 8,33% di 2 negozi a Verona</t>
  </si>
  <si>
    <t>30% quote AZIENDA AGRICOLA VILLA SAN CARLO; 50% quote NORMAT S.a.s.; 15% quote GP6 S.p.A.</t>
  </si>
  <si>
    <t>Normat S.a.s.; Azienda Agricola Villa San Carlo</t>
  </si>
  <si>
    <t>Coniuge, due figli, padre, madre, quattro sorelle, un fratello non consentono</t>
  </si>
  <si>
    <t>63.880,00</t>
  </si>
  <si>
    <t>Rando</t>
  </si>
  <si>
    <t>Filippo</t>
  </si>
  <si>
    <t>348069/2016</t>
  </si>
  <si>
    <t>Funzionario tecnico-commerciale</t>
  </si>
  <si>
    <t>Quote CORAN S.n.c. per Euro 2.500,00</t>
  </si>
  <si>
    <t>Madre, un figlio, un fratello non consentono</t>
  </si>
  <si>
    <t>74.940,00</t>
  </si>
  <si>
    <t>Russo</t>
  </si>
  <si>
    <t>Rosario</t>
  </si>
  <si>
    <t>Consigliere ComunalePresidente Commissione Consiliare 6^Vice Presidente Commissione Consiliare 5^</t>
  </si>
  <si>
    <t>351013/2016</t>
  </si>
  <si>
    <t>Dipendente di Società pubblica</t>
  </si>
  <si>
    <t>Membro dell'Organismo di Vigilanza 231 di ATV S.r.l. - compenso Euro 9.000,00</t>
  </si>
  <si>
    <t>Auto FORD GALAXY cc 1896 del 1999; auto TOYOTA YARIS cc 998 del 2005; moto HONDA SH 150 cc 152 del 2003</t>
  </si>
  <si>
    <t>N. 110 azioni CATTOLICA ASSICURAZIONI</t>
  </si>
  <si>
    <t>Coniuge, tre figlie, padre, madre non consentono</t>
  </si>
  <si>
    <t>64.623,00</t>
  </si>
  <si>
    <t>Saccardi</t>
  </si>
  <si>
    <t>347854/2016</t>
  </si>
  <si>
    <t>Auto KIA SPORT AGE cc 1700 del 2015</t>
  </si>
  <si>
    <t>Coniuge, due figli, un fratello, una sorella non consentono</t>
  </si>
  <si>
    <t>56.228,00</t>
  </si>
  <si>
    <t>Saurini</t>
  </si>
  <si>
    <t>347912/2016</t>
  </si>
  <si>
    <t>Operatore addetto all'assistenza</t>
  </si>
  <si>
    <t>Proprietà al 50% di 1 appartamento a Verona</t>
  </si>
  <si>
    <t>Scooter PIAGGIO VESPA LX cc 125 del 2006</t>
  </si>
  <si>
    <t>Coniuge, una figlia, un figlio, padre, madre, due fratelli non consentono</t>
  </si>
  <si>
    <t>19.170,00</t>
  </si>
  <si>
    <t>Segattini</t>
  </si>
  <si>
    <t>Fabio</t>
  </si>
  <si>
    <t>Consigliere ComunalePresidente Commissione Consiliare 7^</t>
  </si>
  <si>
    <t>352931/2016</t>
  </si>
  <si>
    <t>Consigliere della Provincia di Verona (no compenso)</t>
  </si>
  <si>
    <t>Proprietà al 100% di 5 appartamenti a Verona; proprietà al 50% di 2 appartamenti a Verona; proprietà al 50% di 1 appartamento e di 1 ufficio a Pescantina (VR)</t>
  </si>
  <si>
    <t>Jeep RENEGADE cc 1400 del 2016; auto RENAULT SCENIC cc 1400 del 2000</t>
  </si>
  <si>
    <t>N. 12.368 azioni UNICREDIT; n. 5.000 azioni TERNA; n. 10.000 azioni A2A; n. 682 azioni CATTOLICA ASSICURAZIONI; n. 600 azioni IL SOLE 24 ORE; n. 3.500 azioni ENEL; n. 2.100 azioni ENEL GREEN POWER; n. 4.200 azioni FINCANTIERI; n. 2.000 azioni GENERALI; n. 2.000 azioni POSTE IT</t>
  </si>
  <si>
    <t>Coniuge, due figlie, un figlio, una sorella non consentono</t>
  </si>
  <si>
    <t>73.322,00</t>
  </si>
  <si>
    <t>Spangaro</t>
  </si>
  <si>
    <t>Francesco</t>
  </si>
  <si>
    <t>Consigliere ComunalePresidente Commissione Consiliare 3^</t>
  </si>
  <si>
    <t>352645/2016 - 53158/2017 (integrazione)</t>
  </si>
  <si>
    <t>Medico chirurgo</t>
  </si>
  <si>
    <t>Rappresentante del Comune di Verona presso il Consorzio BIM ADIGE (no compenso)</t>
  </si>
  <si>
    <t>Proprietà al 100% di 1 appartamento e di 1 studio professionale a Verona; proprietà al 50% di 1 appartamento a Golfo Aranci (OL); proprietà al 13,333% di 1 casa bifamiliare a San Zeno di Montagna (VR)</t>
  </si>
  <si>
    <t>1/3 di imbarcazione a vela SWEDEN YACHT m. 10,30 del 1982</t>
  </si>
  <si>
    <t>N. 477 azioni BANCA POPOLARE DI VERONA</t>
  </si>
  <si>
    <t>Coniuge, due figli, madre, due sorelle, due fratelli non consentono</t>
  </si>
  <si>
    <t>59.238,00</t>
  </si>
  <si>
    <t>Zelger</t>
  </si>
  <si>
    <t>350889/2016</t>
  </si>
  <si>
    <t>Proprietà al 66,66% di 1 appartamento con box a Verona; proprietà al 50% di 2 appartamenti con box a Verona; proprietà al 22% di 1 casa di campagna con 3 unità immobiliari e terreno di 6.625 mq ad Ala (TN)</t>
  </si>
  <si>
    <t>Auto FIAT SEDICI cc 1600 del 2011; auto DR ZERO cc 998 del 2016</t>
  </si>
  <si>
    <t>N. 2.085 azioni CATTOLICA ASSICURAZIONI</t>
  </si>
  <si>
    <t>Coniuge, due fratelli non consentono</t>
  </si>
  <si>
    <t>54.053,00</t>
  </si>
  <si>
    <t>Amministratori comunali cessati dalla carica - Dichiarazione finale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</si>
</sst>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N19">
      <selection activeCell="Q24" sqref="Q24"/>
    </sheetView>
  </sheetViews>
  <sheetFormatPr defaultColWidth="9.140625" defaultRowHeight="12.75"/>
  <cols>
    <col min="1" max="1" width="20.28125" style="0" customWidth="1"/>
    <col min="2" max="2" width="12.57421875" style="0" customWidth="1"/>
    <col min="3" max="3" width="93.57421875" style="0" customWidth="1"/>
    <col min="4" max="4" width="38.8515625" style="0" customWidth="1"/>
    <col min="5" max="5" width="34.7109375" style="0" customWidth="1"/>
    <col min="6" max="6" width="33.421875" style="0" customWidth="1"/>
    <col min="7" max="8" width="128.00390625" style="0" customWidth="1"/>
    <col min="9" max="9" width="36.00390625" style="0" customWidth="1"/>
    <col min="10" max="10" width="128.00390625" style="0" customWidth="1"/>
    <col min="11" max="11" width="116.57421875" style="0" customWidth="1"/>
    <col min="12" max="12" width="128.00390625" style="0" customWidth="1"/>
    <col min="13" max="13" width="46.8515625" style="0" customWidth="1"/>
    <col min="14" max="14" width="128.00390625" style="0" customWidth="1"/>
    <col min="15" max="15" width="34.421875" style="0" customWidth="1"/>
    <col min="16" max="16" width="40.28125" style="0" customWidth="1"/>
    <col min="17" max="17" width="33.57421875" style="0" customWidth="1"/>
  </cols>
  <sheetData>
    <row r="1" spans="1:5" ht="24.75" customHeight="1">
      <c r="A1" s="3" t="s">
        <v>1</v>
      </c>
      <c r="B1" s="4"/>
      <c r="C1" s="4"/>
      <c r="D1" s="4"/>
      <c r="E1" s="4"/>
    </row>
    <row r="2" spans="1:17" ht="24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</row>
    <row r="3" spans="1:17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G3" t="s">
        <v>24</v>
      </c>
      <c r="H3" t="s">
        <v>25</v>
      </c>
      <c r="I3" t="str">
        <f>HYPERLINK("http://portale.comune.verona.it/media/_ComVR/Cdr/SegreteriaConsiglio/Allegati/PATRIMONIALE-REDDITI/Patrimoniali-redditi 30-11-2016/Assessori/Tosi_Flavio_1.pdf","Scarica")</f>
        <v>Scarica</v>
      </c>
      <c r="J3" t="s">
        <v>26</v>
      </c>
      <c r="K3" t="s">
        <v>27</v>
      </c>
      <c r="L3" t="s">
        <v>28</v>
      </c>
      <c r="M3" t="s">
        <v>25</v>
      </c>
      <c r="N3" t="s">
        <v>29</v>
      </c>
      <c r="O3" t="str">
        <f>HYPERLINK("http://portale.comune.verona.it/media/_ComVR/Cdr/SegreteriaConsiglio/Allegati/PATRIMONIALE-REDDITI/Patrimoniali-redditi 30-11-2016/Assessori/Tosi_Flavio_2.pdf","Scarica")</f>
        <v>Scarica</v>
      </c>
      <c r="P3" t="s">
        <v>30</v>
      </c>
      <c r="Q3" t="str">
        <f>HYPERLINK("http://portale.comune.verona.it/media/_ComVR/Cdr/SegreteriaConsiglio/Allegati/PATRIMONIALE-REDDITI/Patrimoniali-redditi 30-11-2016/Assessori/Tosi_Flavio_redditi_3.pdf","Scarica")</f>
        <v>Scarica</v>
      </c>
    </row>
    <row r="4" spans="1:17" ht="12.75">
      <c r="A4" t="s">
        <v>31</v>
      </c>
      <c r="B4" t="s">
        <v>32</v>
      </c>
      <c r="C4" t="s">
        <v>33</v>
      </c>
      <c r="D4" t="s">
        <v>34</v>
      </c>
      <c r="E4" t="s">
        <v>35</v>
      </c>
      <c r="G4" t="s">
        <v>36</v>
      </c>
      <c r="H4" t="s">
        <v>25</v>
      </c>
      <c r="I4" t="str">
        <f>HYPERLINK("http://portale.comune.verona.it/media/_ComVR/Cdr/SegreteriaConsiglio/Allegati/PATRIMONIALE-REDDITI/Patrimoniali-redditi 30-11-2016/Assessori/Ambrosini_1.pdf","Scarica")</f>
        <v>Scarica</v>
      </c>
      <c r="J4" t="s">
        <v>25</v>
      </c>
      <c r="K4" t="s">
        <v>37</v>
      </c>
      <c r="L4" t="s">
        <v>25</v>
      </c>
      <c r="M4" t="s">
        <v>25</v>
      </c>
      <c r="N4" t="s">
        <v>38</v>
      </c>
      <c r="O4" t="str">
        <f>HYPERLINK("http://portale.comune.verona.it/media/_ComVR/Cdr/SegreteriaConsiglio/Allegati/PATRIMONIALE-REDDITI/Patrimoniali-redditi 30-11-2016/Assessori/Ambrosini_2.PDF","Scarica")</f>
        <v>Scarica</v>
      </c>
      <c r="P4" t="s">
        <v>39</v>
      </c>
      <c r="Q4" t="str">
        <f>HYPERLINK("http://portale.comune.verona.it/media/_ComVR/Cdr/SegreteriaConsiglio/Allegati/PATRIMONIALE-REDDITI/Patrimoniali-redditi 30-11-2016/Assessori/Ambrosini-redditi_3.pdf","Scarica")</f>
        <v>Scarica</v>
      </c>
    </row>
    <row r="5" spans="1:17" ht="12.75">
      <c r="A5" t="s">
        <v>40</v>
      </c>
      <c r="B5" t="s">
        <v>41</v>
      </c>
      <c r="C5" t="s">
        <v>33</v>
      </c>
      <c r="D5" t="s">
        <v>42</v>
      </c>
      <c r="E5" t="s">
        <v>43</v>
      </c>
      <c r="G5" t="s">
        <v>44</v>
      </c>
      <c r="H5" t="s">
        <v>25</v>
      </c>
      <c r="I5" t="str">
        <f>HYPERLINK("http://portale.comune.verona.it/media/_ComVR/Cdr/SegreteriaConsiglio/Allegati/PATRIMONIALE-REDDITI/Patrimoniali-redditi 30-11-2016/Assessori/Benetti__1.pdf","Scarica")</f>
        <v>Scarica</v>
      </c>
      <c r="J5" t="s">
        <v>25</v>
      </c>
      <c r="K5" t="s">
        <v>45</v>
      </c>
      <c r="L5" t="s">
        <v>46</v>
      </c>
      <c r="M5" t="s">
        <v>25</v>
      </c>
      <c r="N5" t="s">
        <v>47</v>
      </c>
      <c r="O5" t="str">
        <f>HYPERLINK("http://portale.comune.verona.it/media/_ComVR/Cdr/SegreteriaConsiglio/Allegati/PATRIMONIALE-REDDITI/Patrimoniali-redditi 30-11-2016/Assessori/Benetti__2.pdf","Scarica")</f>
        <v>Scarica</v>
      </c>
      <c r="P5" t="s">
        <v>48</v>
      </c>
      <c r="Q5" t="str">
        <f>HYPERLINK("http://portale.comune.verona.it/media/_ComVR/Cdr/SegreteriaConsiglio/Allegati/PATRIMONIALE-REDDITI/Patrimoniali-redditi 30-11-2016/Assessori/Benetti_redditi_3.pdf","Scarica")</f>
        <v>Scarica</v>
      </c>
    </row>
    <row r="6" spans="1:17" ht="12.75">
      <c r="A6" t="s">
        <v>49</v>
      </c>
      <c r="B6" t="s">
        <v>41</v>
      </c>
      <c r="C6" t="s">
        <v>33</v>
      </c>
      <c r="D6" t="s">
        <v>50</v>
      </c>
      <c r="E6" t="s">
        <v>51</v>
      </c>
      <c r="G6" t="s">
        <v>25</v>
      </c>
      <c r="H6" t="s">
        <v>25</v>
      </c>
      <c r="I6" t="str">
        <f>HYPERLINK("http://portale.comune.verona.it/media/_ComVR/Cdr/SegreteriaConsiglio/Allegati/PATRIMONIALE-REDDITI/Patrimoniali-redditi 30-11-2016/Assessori/Bozza_1.pdf","Scarica")</f>
        <v>Scarica</v>
      </c>
      <c r="J6" t="s">
        <v>25</v>
      </c>
      <c r="K6" t="s">
        <v>52</v>
      </c>
      <c r="L6" t="s">
        <v>53</v>
      </c>
      <c r="M6" t="s">
        <v>25</v>
      </c>
      <c r="N6" t="s">
        <v>54</v>
      </c>
      <c r="O6" t="str">
        <f>HYPERLINK("http://portale.comune.verona.it/media/_ComVR/Cdr/SegreteriaConsiglio/Allegati/PATRIMONIALE-REDDITI/Patrimoniali-redditi 30-11-2016/Assessori/Bozza_2.pdf","Scarica")</f>
        <v>Scarica</v>
      </c>
      <c r="P6" t="s">
        <v>55</v>
      </c>
      <c r="Q6" t="str">
        <f>HYPERLINK("http://portale.comune.verona.it/media/_ComVR/Cdr/SegreteriaConsiglio/Allegati/PATRIMONIALE-REDDITI/Patrimoniali-redditi 30-11-2016/Assessori/Bozza_redditi_3.pdf","Scarica")</f>
        <v>Scarica</v>
      </c>
    </row>
    <row r="7" spans="1:17" ht="12.75">
      <c r="A7" t="s">
        <v>56</v>
      </c>
      <c r="B7" t="s">
        <v>57</v>
      </c>
      <c r="C7" t="s">
        <v>33</v>
      </c>
      <c r="D7" t="s">
        <v>58</v>
      </c>
      <c r="E7" t="s">
        <v>59</v>
      </c>
      <c r="G7" t="s">
        <v>25</v>
      </c>
      <c r="H7" t="s">
        <v>25</v>
      </c>
      <c r="I7" t="str">
        <f>HYPERLINK("http://portale.comune.verona.it/media/_ComVR/Cdr/SegreteriaConsiglio/Allegati/PATRIMONIALE-REDDITI/Patrimoniali-redditi 30-11-2016/Assessori/Caleffi_1.pdf","Scarica")</f>
        <v>Scarica</v>
      </c>
      <c r="J7" t="s">
        <v>60</v>
      </c>
      <c r="K7" t="s">
        <v>61</v>
      </c>
      <c r="L7" t="s">
        <v>62</v>
      </c>
      <c r="M7" t="s">
        <v>63</v>
      </c>
      <c r="N7" t="s">
        <v>64</v>
      </c>
      <c r="O7" t="str">
        <f>HYPERLINK("http://portale.comune.verona.it/media/_ComVR/Cdr/SegreteriaConsiglio/Allegati/PATRIMONIALE-REDDITI/Patrimoniali-redditi 30-11-2016/Assessori/Caleffi_2.pdf","Scarica")</f>
        <v>Scarica</v>
      </c>
      <c r="P7" t="s">
        <v>65</v>
      </c>
      <c r="Q7" t="str">
        <f>HYPERLINK("http://portale.comune.verona.it/media/_ComVR/Cdr/SegreteriaConsiglio/Allegati/PATRIMONIALE-REDDITI/Patrimoniali-redditi 30-11-2016/Assessori/Caleffi_redditi_3.pdf","Scarica")</f>
        <v>Scarica</v>
      </c>
    </row>
    <row r="8" spans="1:17" ht="12.75">
      <c r="A8" t="s">
        <v>66</v>
      </c>
      <c r="B8" t="s">
        <v>67</v>
      </c>
      <c r="C8" t="s">
        <v>33</v>
      </c>
      <c r="D8" t="s">
        <v>68</v>
      </c>
      <c r="E8" t="s">
        <v>51</v>
      </c>
      <c r="G8" t="s">
        <v>25</v>
      </c>
      <c r="H8" t="s">
        <v>25</v>
      </c>
      <c r="I8" t="str">
        <f>HYPERLINK("http://portale.comune.verona.it/media/_ComVR/Cdr/SegreteriaConsiglio/Allegati/PATRIMONIALE-REDDITI/Patrimoniali-redditi 30-11-2016/Assessori/Lana_1.pdf","Scarica")</f>
        <v>Scarica</v>
      </c>
      <c r="J8" t="s">
        <v>69</v>
      </c>
      <c r="K8" t="s">
        <v>70</v>
      </c>
      <c r="L8" t="s">
        <v>25</v>
      </c>
      <c r="M8" t="s">
        <v>25</v>
      </c>
      <c r="N8" t="s">
        <v>71</v>
      </c>
      <c r="O8" t="str">
        <f>HYPERLINK("http://portale.comune.verona.it/media/_ComVR/Cdr/SegreteriaConsiglio/Allegati/PATRIMONIALE-REDDITI/Patrimoniali-redditi 30-11-2016/Assessori/Lana_2.pdf","Scarica")</f>
        <v>Scarica</v>
      </c>
      <c r="P8" t="s">
        <v>72</v>
      </c>
      <c r="Q8" t="str">
        <f>HYPERLINK("http://portale.comune.verona.it/media/_ComVR/Cdr/SegreteriaConsiglio/Allegati/PATRIMONIALE-REDDITI/Patrimoniali-redditi 30-11-2016/Assessori/Lana_redditi_3.pdf","Scarica")</f>
        <v>Scarica</v>
      </c>
    </row>
    <row r="9" spans="1:17" ht="12.75">
      <c r="A9" t="s">
        <v>73</v>
      </c>
      <c r="B9" t="s">
        <v>74</v>
      </c>
      <c r="C9" t="s">
        <v>33</v>
      </c>
      <c r="D9" t="s">
        <v>75</v>
      </c>
      <c r="E9" t="s">
        <v>76</v>
      </c>
      <c r="G9" t="s">
        <v>25</v>
      </c>
      <c r="H9" t="s">
        <v>25</v>
      </c>
      <c r="I9" t="str">
        <f>HYPERLINK("http://portale.comune.verona.it/media/_ComVR/Cdr/SegreteriaConsiglio/Allegati/PATRIMONIALE-REDDITI/Patrimoniali-redditi 30-11-2016/Assessori/Lella_1.pdf","Scarica")</f>
        <v>Scarica</v>
      </c>
      <c r="J9" t="s">
        <v>77</v>
      </c>
      <c r="K9" t="s">
        <v>78</v>
      </c>
      <c r="L9" t="s">
        <v>25</v>
      </c>
      <c r="M9" t="s">
        <v>25</v>
      </c>
      <c r="N9" t="s">
        <v>79</v>
      </c>
      <c r="O9" t="str">
        <f>HYPERLINK("http://portale.comune.verona.it/media/_ComVR/Cdr/SegreteriaConsiglio/Allegati/PATRIMONIALE-REDDITI/Patrimoniali-redditi 30-11-2016/Assessori/Lella_2.pdf","Scarica")</f>
        <v>Scarica</v>
      </c>
      <c r="P9" t="s">
        <v>80</v>
      </c>
      <c r="Q9" t="str">
        <f>HYPERLINK("http://portale.comune.verona.it/media/_ComVR/Cdr/SegreteriaConsiglio/Allegati/PATRIMONIALE-REDDITI/Patrimoniali-redditi 30-11-2016/Assessori/Lella_redditi_3.pdf","Scarica")</f>
        <v>Scarica</v>
      </c>
    </row>
    <row r="10" spans="1:17" ht="12.75">
      <c r="A10" t="s">
        <v>81</v>
      </c>
      <c r="B10" t="s">
        <v>82</v>
      </c>
      <c r="C10" t="s">
        <v>33</v>
      </c>
      <c r="D10" t="s">
        <v>83</v>
      </c>
      <c r="E10" t="s">
        <v>84</v>
      </c>
      <c r="G10" t="s">
        <v>25</v>
      </c>
      <c r="H10" t="s">
        <v>25</v>
      </c>
      <c r="I10" t="str">
        <f>HYPERLINK("http://portale.comune.verona.it/media/_ComVR/Cdr/SegreteriaConsiglio/Allegati/PATRIMONIALE-REDDITI/Patrimoniali-redditi 30-11-2016/Assessori/Leso_1.pdf","Scarica")</f>
        <v>Scarica</v>
      </c>
      <c r="J10" t="s">
        <v>85</v>
      </c>
      <c r="K10" t="s">
        <v>25</v>
      </c>
      <c r="L10" t="s">
        <v>86</v>
      </c>
      <c r="M10" t="s">
        <v>25</v>
      </c>
      <c r="N10" t="s">
        <v>87</v>
      </c>
      <c r="O10" t="str">
        <f>HYPERLINK("http://portale.comune.verona.it/media/_ComVR/Cdr/SegreteriaConsiglio/Allegati/PATRIMONIALE-REDDITI/Patrimoniali-redditi 30-11-2016/Assessori/Leso_2.pdf","Scarica")</f>
        <v>Scarica</v>
      </c>
      <c r="P10" t="s">
        <v>88</v>
      </c>
      <c r="Q10" t="str">
        <f>HYPERLINK("http://portale.comune.verona.it/media/_ComVR/Cdr/SegreteriaConsiglio/Allegati/PATRIMONIALE-REDDITI/Patrimoniali-redditi 30-11-2016/Assessori/Leso_redditi_3.pdf","Scarica")</f>
        <v>Scarica</v>
      </c>
    </row>
    <row r="11" spans="1:17" ht="12.75">
      <c r="A11" t="s">
        <v>89</v>
      </c>
      <c r="B11" t="s">
        <v>90</v>
      </c>
      <c r="C11" t="s">
        <v>33</v>
      </c>
      <c r="D11" t="s">
        <v>91</v>
      </c>
      <c r="E11" t="s">
        <v>76</v>
      </c>
      <c r="G11" t="s">
        <v>92</v>
      </c>
      <c r="H11" t="s">
        <v>25</v>
      </c>
      <c r="I11" t="str">
        <f>HYPERLINK("http://portale.comune.verona.it/media/_ComVR/Cdr/SegreteriaConsiglio/Allegati/PATRIMONIALE-REDDITI/Patrimoniali-redditi 30-11-2016/Assessori/Paloschi_1.pdf","Scarica")</f>
        <v>Scarica</v>
      </c>
      <c r="J11" t="s">
        <v>93</v>
      </c>
      <c r="K11" t="s">
        <v>94</v>
      </c>
      <c r="L11" t="s">
        <v>95</v>
      </c>
      <c r="M11" t="s">
        <v>25</v>
      </c>
      <c r="N11" t="s">
        <v>96</v>
      </c>
      <c r="O11" t="str">
        <f>HYPERLINK("http://portale.comune.verona.it/media/_ComVR/Cdr/SegreteriaConsiglio/Allegati/PATRIMONIALE-REDDITI/Patrimoniali-redditi 30-11-2016/Assessori/Paloschi_2.pdf","Scarica")</f>
        <v>Scarica</v>
      </c>
      <c r="P11" t="s">
        <v>97</v>
      </c>
      <c r="Q11" t="str">
        <f>HYPERLINK("http://portale.comune.verona.it/media/_ComVR/Cdr/SegreteriaConsiglio/Allegati/PATRIMONIALE-REDDITI/Patrimoniali-redditi 30-11-2016/Assessori/Paloschi_redditi_3.pdf","Scarica")</f>
        <v>Scarica</v>
      </c>
    </row>
    <row r="12" spans="1:17" ht="12.75">
      <c r="A12" t="s">
        <v>98</v>
      </c>
      <c r="B12" t="s">
        <v>99</v>
      </c>
      <c r="C12" t="s">
        <v>33</v>
      </c>
      <c r="D12" t="s">
        <v>100</v>
      </c>
      <c r="E12" t="s">
        <v>101</v>
      </c>
      <c r="G12" t="s">
        <v>25</v>
      </c>
      <c r="H12" t="s">
        <v>25</v>
      </c>
      <c r="I12" t="str">
        <f>HYPERLINK("http://portale.comune.verona.it/media/_ComVR/Cdr/SegreteriaConsiglio/Allegati/PATRIMONIALE-REDDITI/Patrimoniali-redditi 30-11-2016/Assessori/Pisa_1.pdf","Scarica")</f>
        <v>Scarica</v>
      </c>
      <c r="J12" t="s">
        <v>102</v>
      </c>
      <c r="K12" t="s">
        <v>103</v>
      </c>
      <c r="L12" t="s">
        <v>25</v>
      </c>
      <c r="M12" t="s">
        <v>25</v>
      </c>
      <c r="N12" t="s">
        <v>104</v>
      </c>
      <c r="O12" t="str">
        <f>HYPERLINK("http://portale.comune.verona.it/media/_ComVR/Cdr/SegreteriaConsiglio/Allegati/PATRIMONIALE-REDDITI/Patrimoniali-redditi 30-11-2016/Assessori/Pisa_2.pdf","Scarica")</f>
        <v>Scarica</v>
      </c>
      <c r="P12" t="s">
        <v>105</v>
      </c>
      <c r="Q12" t="str">
        <f>HYPERLINK("http://portale.comune.verona.it/media/_ComVR/Cdr/SegreteriaConsiglio/Allegati/PATRIMONIALE-REDDITI/Patrimoniali-redditi 30-11-2016/Assessori/Pisa_redditi_3.pdf","Scarica")</f>
        <v>Scarica</v>
      </c>
    </row>
    <row r="13" spans="1:17" ht="12.75">
      <c r="A13" t="s">
        <v>106</v>
      </c>
      <c r="B13" t="s">
        <v>107</v>
      </c>
      <c r="C13" t="s">
        <v>33</v>
      </c>
      <c r="D13" t="s">
        <v>108</v>
      </c>
      <c r="E13" t="s">
        <v>51</v>
      </c>
      <c r="G13" t="s">
        <v>109</v>
      </c>
      <c r="H13" t="s">
        <v>25</v>
      </c>
      <c r="I13" t="str">
        <f>HYPERLINK("http://portale.comune.verona.it/media/_ComVR/Cdr/SegreteriaConsiglio/Allegati/PATRIMONIALE-REDDITI/Patrimoniali-redditi 30-11-2016/Assessori/Toffali__1.pdf","Scarica")</f>
        <v>Scarica</v>
      </c>
      <c r="J13" t="s">
        <v>25</v>
      </c>
      <c r="K13" t="s">
        <v>110</v>
      </c>
      <c r="L13" t="s">
        <v>25</v>
      </c>
      <c r="M13" t="s">
        <v>111</v>
      </c>
      <c r="N13" t="s">
        <v>112</v>
      </c>
      <c r="O13" t="str">
        <f>HYPERLINK("http://portale.comune.verona.it/media/_ComVR/Cdr/SegreteriaConsiglio/Allegati/PATRIMONIALE-REDDITI/Patrimoniali-redditi 30-11-2016/Assessori/Toffali__2.pdf","Scarica")</f>
        <v>Scarica</v>
      </c>
      <c r="P13" t="s">
        <v>113</v>
      </c>
      <c r="Q13" t="str">
        <f>HYPERLINK("http://portale.comune.verona.it/media/_ComVR/Cdr/SegreteriaConsiglio/Allegati/PATRIMONIALE-REDDITI/Patrimoniali-redditi 30-11-2016/Assessori/Toffali_redditi_3.pdf","Scarica")</f>
        <v>Scarica</v>
      </c>
    </row>
    <row r="14" spans="1:17" ht="12.75">
      <c r="A14" t="s">
        <v>114</v>
      </c>
      <c r="B14" t="s">
        <v>115</v>
      </c>
      <c r="C14" t="s">
        <v>116</v>
      </c>
      <c r="D14" t="s">
        <v>117</v>
      </c>
      <c r="E14" t="s">
        <v>118</v>
      </c>
      <c r="G14" t="s">
        <v>119</v>
      </c>
      <c r="H14" t="s">
        <v>25</v>
      </c>
      <c r="I14" t="str">
        <f>HYPERLINK("http://portale.comune.verona.it/media/_ComVR/Cdr/SegreteriaConsiglio/Allegati/PATRIMONIALE-REDDITI/Patrimoniali-redditi 30-11-2016/Consiglieri/Zanotto_1.pdf","Scarica")</f>
        <v>Scarica</v>
      </c>
      <c r="J14" t="s">
        <v>120</v>
      </c>
      <c r="K14" t="s">
        <v>121</v>
      </c>
      <c r="L14" t="s">
        <v>122</v>
      </c>
      <c r="M14" t="s">
        <v>25</v>
      </c>
      <c r="N14" t="s">
        <v>123</v>
      </c>
      <c r="O14" t="str">
        <f>HYPERLINK("http://portale.comune.verona.it/media/_ComVR/Cdr/SegreteriaConsiglio/Allegati/PATRIMONIALE-REDDITI/Patrimoniali-redditi 30-11-2016/Consiglieri/Zanotto_2.pdf","Scarica")</f>
        <v>Scarica</v>
      </c>
      <c r="P14" t="s">
        <v>124</v>
      </c>
      <c r="Q14" t="str">
        <f>HYPERLINK("http://portale.comune.verona.it/media/_ComVR/Cdr/SegreteriaConsiglio/Allegati/PATRIMONIALE-REDDITI/Patrimoniali-redditi 30-11-2016/Consiglieri/Zanotto_redditi_3.pdf","Scarica")</f>
        <v>Scarica</v>
      </c>
    </row>
    <row r="15" spans="1:17" ht="12.75">
      <c r="A15" t="s">
        <v>125</v>
      </c>
      <c r="B15" t="s">
        <v>126</v>
      </c>
      <c r="C15" t="s">
        <v>127</v>
      </c>
      <c r="D15" t="s">
        <v>128</v>
      </c>
      <c r="E15" t="s">
        <v>129</v>
      </c>
      <c r="G15" t="s">
        <v>130</v>
      </c>
      <c r="H15" t="s">
        <v>25</v>
      </c>
      <c r="I15" t="str">
        <f>HYPERLINK("http://portale.comune.verona.it/media/_ComVR/Cdr/SegreteriaConsiglio/Allegati/PATRIMONIALE-REDDITI/Patrimoniali-redditi 30-11-2016/Consiglieri/Sardelli_1.pdf","Scarica")</f>
        <v>Scarica</v>
      </c>
      <c r="J15" t="s">
        <v>131</v>
      </c>
      <c r="K15" t="s">
        <v>132</v>
      </c>
      <c r="L15" t="s">
        <v>133</v>
      </c>
      <c r="M15" t="s">
        <v>25</v>
      </c>
      <c r="N15" t="s">
        <v>134</v>
      </c>
      <c r="O15" t="str">
        <f>HYPERLINK("http://portale.comune.verona.it/media/_ComVR/Cdr/SegreteriaConsiglio/Allegati/PATRIMONIALE-REDDITI/Patrimoniali-redditi 30-11-2016/Consiglieri/Sardelli_2.pdf","Scarica")</f>
        <v>Scarica</v>
      </c>
      <c r="P15" t="s">
        <v>135</v>
      </c>
      <c r="Q15" t="str">
        <f>HYPERLINK("http://portale.comune.verona.it/media/_ComVR/Cdr/SegreteriaConsiglio/Allegati/PATRIMONIALE-REDDITI/Patrimoniali-redditi 30-11-2016/Consiglieri/Sardelli_redditi_3.pdf","Scarica")</f>
        <v>Scarica</v>
      </c>
    </row>
    <row r="16" spans="1:17" ht="12.75">
      <c r="A16" t="s">
        <v>136</v>
      </c>
      <c r="B16" t="s">
        <v>137</v>
      </c>
      <c r="C16" t="s">
        <v>138</v>
      </c>
      <c r="D16" t="s">
        <v>139</v>
      </c>
      <c r="E16" t="s">
        <v>129</v>
      </c>
      <c r="G16" t="s">
        <v>25</v>
      </c>
      <c r="H16" t="s">
        <v>25</v>
      </c>
      <c r="I16" t="str">
        <f>HYPERLINK("http://portale.comune.verona.it/media/_ComVR/Cdr/SegreteriaConsiglio/Allegati/PATRIMONIALE-REDDITI/Patrimoniali-redditi 30-11-2016/Consiglieri/Vallani_1.pdf","Scarica")</f>
        <v>Scarica</v>
      </c>
      <c r="J16" t="s">
        <v>131</v>
      </c>
      <c r="K16" t="s">
        <v>140</v>
      </c>
      <c r="L16" t="s">
        <v>25</v>
      </c>
      <c r="M16" t="s">
        <v>25</v>
      </c>
      <c r="N16" t="s">
        <v>38</v>
      </c>
      <c r="O16" t="str">
        <f>HYPERLINK("http://portale.comune.verona.it/media/_ComVR/Cdr/SegreteriaConsiglio/Allegati/PATRIMONIALE-REDDITI/Patrimoniali-redditi 30-11-2016/Consiglieri/Vallani_2.pdf","Scarica")</f>
        <v>Scarica</v>
      </c>
      <c r="P16" t="s">
        <v>141</v>
      </c>
      <c r="Q16" t="str">
        <f>HYPERLINK("http://portale.comune.verona.it/media/_ComVR/Cdr/SegreteriaConsiglio/Allegati/PATRIMONIALE-REDDITI/Patrimoniali-redditi 30-11-2016/Consiglieri/Vallani_redditi_3.pdf","Scarica")</f>
        <v>Scarica</v>
      </c>
    </row>
    <row r="17" spans="1:17" ht="12.75">
      <c r="A17" t="s">
        <v>142</v>
      </c>
      <c r="B17" t="s">
        <v>143</v>
      </c>
      <c r="C17" t="s">
        <v>144</v>
      </c>
      <c r="D17" t="s">
        <v>145</v>
      </c>
      <c r="E17" t="s">
        <v>129</v>
      </c>
      <c r="G17" t="s">
        <v>25</v>
      </c>
      <c r="H17" t="s">
        <v>25</v>
      </c>
      <c r="I17" t="str">
        <f>HYPERLINK("http://portale.comune.verona.it/media/_ComVR/Cdr/SegreteriaConsiglio/Allegati/PATRIMONIALE-REDDITI/Patrimoniali-redditi 30-11-2016/Consiglieri/Benciolini_1.pdf","Scarica")</f>
        <v>Scarica</v>
      </c>
      <c r="J17" t="s">
        <v>131</v>
      </c>
      <c r="K17" t="s">
        <v>146</v>
      </c>
      <c r="L17" t="s">
        <v>25</v>
      </c>
      <c r="M17" t="s">
        <v>25</v>
      </c>
      <c r="N17" t="s">
        <v>147</v>
      </c>
      <c r="O17" t="str">
        <f>HYPERLINK("http://portale.comune.verona.it/media/_ComVR/Cdr/SegreteriaConsiglio/Allegati/PATRIMONIALE-REDDITI/Patrimoniali-redditi 30-11-2016/Consiglieri/Benciolini_2.pdf","Scarica")</f>
        <v>Scarica</v>
      </c>
      <c r="P17" t="s">
        <v>148</v>
      </c>
      <c r="Q17" t="str">
        <f>HYPERLINK("http://portale.comune.verona.it/media/_ComVR/Cdr/SegreteriaConsiglio/Allegati/PATRIMONIALE-REDDITI/Patrimoniali-redditi 30-11-2016/Consiglieri/Benciolini_redditi_3.pdf","Scarica")</f>
        <v>Scarica</v>
      </c>
    </row>
    <row r="18" spans="1:17" ht="12.75">
      <c r="A18" t="s">
        <v>149</v>
      </c>
      <c r="B18" t="s">
        <v>150</v>
      </c>
      <c r="C18" t="s">
        <v>144</v>
      </c>
      <c r="D18" t="s">
        <v>151</v>
      </c>
      <c r="E18" t="s">
        <v>129</v>
      </c>
      <c r="G18" t="s">
        <v>25</v>
      </c>
      <c r="H18" t="s">
        <v>25</v>
      </c>
      <c r="I18" t="str">
        <f>HYPERLINK("http://portale.comune.verona.it/media/_ComVR/Cdr/SegreteriaConsiglio/Allegati/PATRIMONIALE-REDDITI/Patrimoniali-redditi 30-11-2016/Consiglieri/Bertucco_1.pdf","Scarica")</f>
        <v>Scarica</v>
      </c>
      <c r="J18" t="s">
        <v>102</v>
      </c>
      <c r="K18" t="s">
        <v>25</v>
      </c>
      <c r="L18" t="s">
        <v>152</v>
      </c>
      <c r="M18" t="s">
        <v>25</v>
      </c>
      <c r="N18" t="s">
        <v>153</v>
      </c>
      <c r="O18" t="str">
        <f>HYPERLINK("http://portale.comune.verona.it/media/_ComVR/Cdr/SegreteriaConsiglio/Allegati/PATRIMONIALE-REDDITI/Patrimoniali-redditi 30-11-2016/Consiglieri/Bertucco_2.pdf","Scarica")</f>
        <v>Scarica</v>
      </c>
      <c r="P18" t="s">
        <v>154</v>
      </c>
      <c r="Q18" t="str">
        <f>HYPERLINK("http://portale.comune.verona.it/media/_ComVR/Cdr/SegreteriaConsiglio/Allegati/PATRIMONIALE-REDDITI/Patrimoniali-redditi 30-11-2016/Consiglieri/Bertucco_redditi_3.pdf","Scarica")</f>
        <v>Scarica</v>
      </c>
    </row>
    <row r="19" spans="1:17" ht="12.75">
      <c r="A19" t="s">
        <v>155</v>
      </c>
      <c r="B19" t="s">
        <v>156</v>
      </c>
      <c r="C19" t="s">
        <v>144</v>
      </c>
      <c r="D19" t="s">
        <v>157</v>
      </c>
      <c r="E19" t="s">
        <v>158</v>
      </c>
      <c r="G19" t="s">
        <v>25</v>
      </c>
      <c r="H19" t="s">
        <v>25</v>
      </c>
      <c r="I19" t="str">
        <f>HYPERLINK("http://portale.comune.verona.it/media/_ComVR/Cdr/SegreteriaConsiglio/Allegati/PATRIMONIALE-REDDITI/Patrimoniali-redditi 30-11-2016/Consiglieri/Brunelli_1.pdf","Scarica")</f>
        <v>Scarica</v>
      </c>
      <c r="J19" t="s">
        <v>25</v>
      </c>
      <c r="K19" t="s">
        <v>159</v>
      </c>
      <c r="L19" t="s">
        <v>25</v>
      </c>
      <c r="M19" t="s">
        <v>25</v>
      </c>
      <c r="N19" t="s">
        <v>160</v>
      </c>
      <c r="O19" t="str">
        <f>HYPERLINK("http://portale.comune.verona.it/media/_ComVR/Cdr/SegreteriaConsiglio/Allegati/PATRIMONIALE-REDDITI/Patrimoniali-redditi 30-11-2016/Consiglieri/Brunelli_2.pdf","Scarica")</f>
        <v>Scarica</v>
      </c>
      <c r="P19" t="s">
        <v>161</v>
      </c>
      <c r="Q19" t="str">
        <f>HYPERLINK("http://portale.comune.verona.it/media/_ComVR/Cdr/SegreteriaConsiglio/Allegati/PATRIMONIALE-REDDITI/Patrimoniali-redditi 30-11-2016/Consiglieri/Brunelli_redditi_3.pdf","Scarica")</f>
        <v>Scarica</v>
      </c>
    </row>
    <row r="20" spans="1:17" ht="12.75">
      <c r="A20" t="s">
        <v>162</v>
      </c>
      <c r="B20" t="s">
        <v>99</v>
      </c>
      <c r="C20" t="s">
        <v>144</v>
      </c>
      <c r="D20" t="s">
        <v>163</v>
      </c>
      <c r="E20" t="s">
        <v>51</v>
      </c>
      <c r="G20" t="s">
        <v>25</v>
      </c>
      <c r="H20" t="s">
        <v>25</v>
      </c>
      <c r="I20" t="str">
        <f>HYPERLINK("http://portale.comune.verona.it/media/_ComVR/Cdr/SegreteriaConsiglio/Allegati/PATRIMONIALE-REDDITI/Patrimoniali-redditi 30-11-2016/Consiglieri/Castelletti_1.pdf","Scarica")</f>
        <v>Scarica</v>
      </c>
      <c r="J20" t="s">
        <v>164</v>
      </c>
      <c r="K20" t="s">
        <v>165</v>
      </c>
      <c r="L20" t="s">
        <v>166</v>
      </c>
      <c r="M20" t="s">
        <v>167</v>
      </c>
      <c r="N20" t="s">
        <v>168</v>
      </c>
      <c r="O20" t="str">
        <f>HYPERLINK("http://portale.comune.verona.it/media/_ComVR/Cdr/SegreteriaConsiglio/Allegati/PATRIMONIALE-REDDITI/Patrimoniali-redditi 30-11-2016/Consiglieri/Castelletti_2.pdf","Scarica")</f>
        <v>Scarica</v>
      </c>
      <c r="P20" t="s">
        <v>169</v>
      </c>
      <c r="Q20" t="str">
        <f>HYPERLINK("http://portale.comune.verona.it/media/_ComVR/Cdr/SegreteriaConsiglio/Allegati/PATRIMONIALE-REDDITI/Patrimoniali-redditi 30-11-2016/Consiglieri/Castelletti_redditi_3.pdf","Scarica")</f>
        <v>Scarica</v>
      </c>
    </row>
    <row r="21" spans="1:17" ht="12.75">
      <c r="A21" t="s">
        <v>170</v>
      </c>
      <c r="B21" t="s">
        <v>171</v>
      </c>
      <c r="C21" t="s">
        <v>144</v>
      </c>
      <c r="D21" t="s">
        <v>172</v>
      </c>
      <c r="E21" t="s">
        <v>76</v>
      </c>
      <c r="G21" t="s">
        <v>25</v>
      </c>
      <c r="H21" t="s">
        <v>25</v>
      </c>
      <c r="I21" t="str">
        <f>HYPERLINK("http://portale.comune.verona.it/media/_ComVR/Cdr/SegreteriaConsiglio/Allegati/PATRIMONIALE-REDDITI/Patrimoniali-redditi 30-11-2016/Consiglieri/De_Robertis_1.pdf","Scarica")</f>
        <v>Scarica</v>
      </c>
      <c r="J21" t="s">
        <v>173</v>
      </c>
      <c r="K21" t="s">
        <v>174</v>
      </c>
      <c r="L21" t="s">
        <v>25</v>
      </c>
      <c r="M21" t="s">
        <v>25</v>
      </c>
      <c r="N21" t="s">
        <v>175</v>
      </c>
      <c r="O21" t="str">
        <f>HYPERLINK("http://portale.comune.verona.it/media/_ComVR/Cdr/SegreteriaConsiglio/Allegati/PATRIMONIALE-REDDITI/Patrimoniali-redditi 30-11-2016/Consiglieri/De_Robertis_2.pdf","Scarica")</f>
        <v>Scarica</v>
      </c>
      <c r="P21" t="s">
        <v>176</v>
      </c>
      <c r="Q21" t="str">
        <f>HYPERLINK("http://portale.comune.verona.it/media/_ComVR/Cdr/SegreteriaConsiglio/Allegati/PATRIMONIALE-REDDITI/Patrimoniali-redditi 30-11-2016/Consiglieri/De_Robertis_redditi_3.pdf","Scarica")</f>
        <v>Scarica</v>
      </c>
    </row>
    <row r="22" spans="1:17" ht="12.75">
      <c r="A22" t="s">
        <v>177</v>
      </c>
      <c r="B22" t="s">
        <v>178</v>
      </c>
      <c r="C22" t="s">
        <v>179</v>
      </c>
      <c r="D22" t="s">
        <v>180</v>
      </c>
      <c r="E22" t="s">
        <v>51</v>
      </c>
      <c r="G22" t="s">
        <v>25</v>
      </c>
      <c r="H22" t="s">
        <v>181</v>
      </c>
      <c r="I22" t="str">
        <f>HYPERLINK("http://portale.comune.verona.it/media/_ComVR/Cdr/SegreteriaConsiglio/Allegati/PATRIMONIALE-REDDITI/Patrimoniali-redditi 30-11-2016/Consiglieri/Maschio_1.pdf","Scarica")</f>
        <v>Scarica</v>
      </c>
      <c r="J22" t="s">
        <v>25</v>
      </c>
      <c r="K22" t="s">
        <v>182</v>
      </c>
      <c r="L22" t="s">
        <v>25</v>
      </c>
      <c r="M22" t="s">
        <v>25</v>
      </c>
      <c r="N22" t="s">
        <v>183</v>
      </c>
      <c r="O22" t="str">
        <f>HYPERLINK("http://portale.comune.verona.it/media/_ComVR/Cdr/SegreteriaConsiglio/Allegati/PATRIMONIALE-REDDITI/Patrimoniali-redditi 30-11-2016/Consiglieri/Maschio_2.pdf","Scarica")</f>
        <v>Scarica</v>
      </c>
      <c r="P22" t="s">
        <v>184</v>
      </c>
      <c r="Q22" t="str">
        <f>HYPERLINK("http://portale.comune.verona.it/media/_ComVR/Cdr/SegreteriaConsiglio/Allegati/PATRIMONIALE-REDDITI/Patrimoniali-redditi 30-11-2016/Consiglieri/Maschio_redditi_3.pdf","Scarica")</f>
        <v>Scarica</v>
      </c>
    </row>
    <row r="23" spans="1:17" ht="12.75">
      <c r="A23" t="s">
        <v>185</v>
      </c>
      <c r="B23" t="s">
        <v>186</v>
      </c>
      <c r="C23" t="s">
        <v>144</v>
      </c>
      <c r="D23" t="s">
        <v>187</v>
      </c>
      <c r="E23" t="s">
        <v>188</v>
      </c>
      <c r="G23" t="s">
        <v>25</v>
      </c>
      <c r="H23" t="s">
        <v>25</v>
      </c>
      <c r="I23" t="str">
        <f>HYPERLINK("http://portale.comune.verona.it/media/_ComVR/Cdr/SegreteriaConsiglio/Allegati/PATRIMONIALE-REDDITI/Patrimoniali-redditi 30-11-2016/Consiglieri/Piubello_1.pdf","Scarica")</f>
        <v>Scarica</v>
      </c>
      <c r="J23" t="s">
        <v>25</v>
      </c>
      <c r="K23" t="s">
        <v>189</v>
      </c>
      <c r="L23" t="s">
        <v>25</v>
      </c>
      <c r="M23" t="s">
        <v>25</v>
      </c>
      <c r="N23" t="s">
        <v>190</v>
      </c>
      <c r="O23" t="str">
        <f>HYPERLINK("http://portale.comune.verona.it/media/_ComVR/Cdr/SegreteriaConsiglio/Allegati/PATRIMONIALE-REDDITI/Patrimoniali-redditi 30-11-2016/Consiglieri/Piubello_2.pdf","Scarica")</f>
        <v>Scarica</v>
      </c>
      <c r="P23" t="s">
        <v>191</v>
      </c>
      <c r="Q23" t="str">
        <f>HYPERLINK("http://portale.comune.verona.it/media/_ComVR/Cdr/SegreteriaConsiglio/Allegati/PATRIMONIALE-REDDITI/Patrimoniali-redditi 30-11-2016/Consiglieri/Piubello_redditi_3.pdf","Scarica")</f>
        <v>Scarica</v>
      </c>
    </row>
    <row r="24" spans="1:17" ht="12.75">
      <c r="A24" t="s">
        <v>192</v>
      </c>
      <c r="B24" t="s">
        <v>193</v>
      </c>
      <c r="C24" t="s">
        <v>144</v>
      </c>
      <c r="D24" t="s">
        <v>194</v>
      </c>
      <c r="E24" t="s">
        <v>195</v>
      </c>
      <c r="G24" t="s">
        <v>196</v>
      </c>
      <c r="H24" t="s">
        <v>25</v>
      </c>
      <c r="I24" t="str">
        <f>HYPERLINK("http://portale.comune.verona.it/media/_ComVR/Cdr/SegreteriaConsiglio/Allegati/PATRIMONIALE-REDDITI/Patrimoniali-redditi 30-11-2016/Consiglieri/Polato_1.pdf","Scarica")</f>
        <v>Scarica</v>
      </c>
      <c r="J24" t="s">
        <v>131</v>
      </c>
      <c r="K24" t="s">
        <v>197</v>
      </c>
      <c r="L24" t="s">
        <v>198</v>
      </c>
      <c r="M24" t="s">
        <v>199</v>
      </c>
      <c r="N24" t="s">
        <v>200</v>
      </c>
      <c r="O24" t="str">
        <f>HYPERLINK("http://portale.comune.verona.it/media/_ComVR/Cdr/SegreteriaConsiglio/Allegati/PATRIMONIALE-REDDITI/Patrimoniali-redditi 30-11-2016/Consiglieri/Polato_2.pdf","Scarica")</f>
        <v>Scarica</v>
      </c>
      <c r="P24" t="s">
        <v>201</v>
      </c>
      <c r="Q24" t="str">
        <f>HYPERLINK("http://portale.comune.verona.it/media/_ComVR/Cdr/SegreteriaConsiglio/Allegati/PATRIMONIALE-REDDITI/Patrimoniali-redditi 30-11-2016/Consiglieri/Polato_redditi_3.pdf","Scarica")</f>
        <v>Scarica</v>
      </c>
    </row>
    <row r="25" spans="1:17" ht="12.75">
      <c r="A25" t="s">
        <v>19</v>
      </c>
      <c r="B25" t="s">
        <v>202</v>
      </c>
      <c r="C25" t="s">
        <v>144</v>
      </c>
      <c r="D25" t="s">
        <v>203</v>
      </c>
      <c r="E25" t="s">
        <v>204</v>
      </c>
      <c r="G25" t="s">
        <v>205</v>
      </c>
      <c r="H25" t="s">
        <v>25</v>
      </c>
      <c r="I25" t="str">
        <f>HYPERLINK("http://portale.comune.verona.it/media/_ComVR/Cdr/SegreteriaConsiglio/Allegati/PATRIMONIALE-REDDITI/Patrimoniali-redditi 30-11-2016/Consiglieri/Tosi_1.pdf","Scarica")</f>
        <v>Scarica</v>
      </c>
      <c r="J25" t="s">
        <v>206</v>
      </c>
      <c r="K25" t="s">
        <v>207</v>
      </c>
      <c r="L25" t="s">
        <v>208</v>
      </c>
      <c r="M25" t="s">
        <v>25</v>
      </c>
      <c r="N25" t="s">
        <v>209</v>
      </c>
      <c r="O25" t="str">
        <f>HYPERLINK("http://portale.comune.verona.it/media/_ComVR/Cdr/SegreteriaConsiglio/Allegati/PATRIMONIALE-REDDITI/Patrimoniali-redditi 30-11-2016/Consiglieri/Tosi_2.pdf","Scarica")</f>
        <v>Scarica</v>
      </c>
      <c r="P25" t="s">
        <v>210</v>
      </c>
      <c r="Q25" t="str">
        <f>HYPERLINK("http://portale.comune.verona.it/media/_ComVR/Cdr/SegreteriaConsiglio/Allegati/PATRIMONIALE-REDDITI/Patrimoniali-redditi 30-11-2016/Consiglieri/Tosi_redditi_3.pdf","Scarica")</f>
        <v>Scarica</v>
      </c>
    </row>
    <row r="26" spans="1:17" ht="12.75">
      <c r="A26" t="s">
        <v>211</v>
      </c>
      <c r="B26" t="s">
        <v>99</v>
      </c>
      <c r="C26" t="s">
        <v>144</v>
      </c>
      <c r="D26" t="s">
        <v>212</v>
      </c>
      <c r="E26" t="s">
        <v>51</v>
      </c>
      <c r="G26" t="s">
        <v>213</v>
      </c>
      <c r="H26" t="s">
        <v>25</v>
      </c>
      <c r="I26" t="str">
        <f>HYPERLINK("http://portale.comune.verona.it/media/_ComVR/Cdr/SegreteriaConsiglio/Allegati/PATRIMONIALE-REDDITI/Patrimoniali-redditi 30-11-2016/Consiglieri/Ugoli_1.pdf","Scarica")</f>
        <v>Scarica</v>
      </c>
      <c r="J26" t="s">
        <v>214</v>
      </c>
      <c r="K26" t="s">
        <v>215</v>
      </c>
      <c r="L26" t="s">
        <v>25</v>
      </c>
      <c r="M26" t="s">
        <v>25</v>
      </c>
      <c r="N26" t="s">
        <v>216</v>
      </c>
      <c r="O26" t="str">
        <f>HYPERLINK("http://portale.comune.verona.it/media/_ComVR/Cdr/SegreteriaConsiglio/Allegati/PATRIMONIALE-REDDITI/Patrimoniali-redditi 30-11-2016/Consiglieri/Ugoli_2.pdf","Scarica")</f>
        <v>Scarica</v>
      </c>
      <c r="P26" t="s">
        <v>217</v>
      </c>
      <c r="Q26" t="str">
        <f>HYPERLINK("http://portale.comune.verona.it/media/_ComVR/Cdr/SegreteriaConsiglio/Allegati/PATRIMONIALE-REDDITI/Patrimoniali-redditi 30-11-2016/Consiglieri/Ugoli_redditi_3.pdf","Scarica")</f>
        <v>Scarica</v>
      </c>
    </row>
    <row r="27" spans="1:17" ht="12.75">
      <c r="A27" t="s">
        <v>218</v>
      </c>
      <c r="B27" t="s">
        <v>32</v>
      </c>
      <c r="C27" t="s">
        <v>219</v>
      </c>
      <c r="D27" t="s">
        <v>220</v>
      </c>
      <c r="E27" t="s">
        <v>221</v>
      </c>
      <c r="G27" t="s">
        <v>25</v>
      </c>
      <c r="H27" t="s">
        <v>25</v>
      </c>
      <c r="I27" t="str">
        <f>HYPERLINK("http://portale.comune.verona.it/media/_ComVR/Cdr/SegreteriaConsiglio/Allegati/PATRIMONIALE-REDDITI/Patrimoniali-redditi 30-11-2016/Consiglieri/Bacchini_1.pdf","Scarica")</f>
        <v>Scarica</v>
      </c>
      <c r="J27" t="s">
        <v>222</v>
      </c>
      <c r="K27" t="s">
        <v>223</v>
      </c>
      <c r="L27" t="s">
        <v>224</v>
      </c>
      <c r="M27" t="s">
        <v>225</v>
      </c>
      <c r="N27" t="s">
        <v>226</v>
      </c>
      <c r="O27" t="str">
        <f>HYPERLINK("http://portale.comune.verona.it/media/_ComVR/Cdr/SegreteriaConsiglio/Allegati/PATRIMONIALE-REDDITI/Patrimoniali-redditi 30-11-2016/Consiglieri/Bacchini_2.pdf","Scarica")</f>
        <v>Scarica</v>
      </c>
      <c r="P27" t="s">
        <v>227</v>
      </c>
      <c r="Q27" t="str">
        <f>HYPERLINK("http://portale.comune.verona.it/media/_ComVR/Cdr/SegreteriaConsiglio/Allegati/PATRIMONIALE-REDDITI/Patrimoniali-redditi 30-11-2016/Consiglieri/Bacchini_redditi_3.pdf","Scarica")</f>
        <v>Scarica</v>
      </c>
    </row>
    <row r="28" spans="1:17" ht="12.75">
      <c r="A28" t="s">
        <v>228</v>
      </c>
      <c r="B28" t="s">
        <v>229</v>
      </c>
      <c r="C28" t="s">
        <v>219</v>
      </c>
      <c r="D28" t="s">
        <v>230</v>
      </c>
      <c r="E28" t="s">
        <v>231</v>
      </c>
      <c r="G28" t="s">
        <v>25</v>
      </c>
      <c r="H28" t="s">
        <v>25</v>
      </c>
      <c r="I28" t="str">
        <f>HYPERLINK("http://portale.comune.verona.it/media/_ComVR/Cdr/SegreteriaConsiglio/Allegati/PATRIMONIALE-REDDITI/Patrimoniali-redditi 30-11-2016/Consiglieri/Battistoni_1.pdf","Scarica")</f>
        <v>Scarica</v>
      </c>
      <c r="J28" t="s">
        <v>232</v>
      </c>
      <c r="K28" t="s">
        <v>233</v>
      </c>
      <c r="L28" t="s">
        <v>234</v>
      </c>
      <c r="M28" t="s">
        <v>25</v>
      </c>
      <c r="N28" t="s">
        <v>235</v>
      </c>
      <c r="O28" t="str">
        <f>HYPERLINK("http://portale.comune.verona.it/media/_ComVR/Cdr/SegreteriaConsiglio/Allegati/PATRIMONIALE-REDDITI/Patrimoniali-redditi 30-11-2016/Consiglieri/Battistoni_2.pdf","Scarica")</f>
        <v>Scarica</v>
      </c>
      <c r="P28" t="s">
        <v>236</v>
      </c>
      <c r="Q28" t="str">
        <f>HYPERLINK("http://portale.comune.verona.it/media/_ComVR/Cdr/SegreteriaConsiglio/Allegati/PATRIMONIALE-REDDITI/Patrimoniali-redditi 30-11-2016/Consiglieri/Battistoni_redditi_3.pdf","Scarica")</f>
        <v>Scarica</v>
      </c>
    </row>
    <row r="29" spans="1:17" ht="12.75">
      <c r="A29" t="s">
        <v>237</v>
      </c>
      <c r="B29" t="s">
        <v>238</v>
      </c>
      <c r="C29" t="s">
        <v>219</v>
      </c>
      <c r="D29" t="s">
        <v>239</v>
      </c>
      <c r="E29" t="s">
        <v>240</v>
      </c>
      <c r="G29" t="s">
        <v>25</v>
      </c>
      <c r="H29" t="s">
        <v>25</v>
      </c>
      <c r="I29" t="str">
        <f>HYPERLINK("http://portale.comune.verona.it/media/_ComVR/Cdr/SegreteriaConsiglio/Allegati/PATRIMONIALE-REDDITI/Patrimoniali-redditi 30-11-2016/Consiglieri/Bertolotti_1.pdf","Scarica")</f>
        <v>Scarica</v>
      </c>
      <c r="J29" t="s">
        <v>173</v>
      </c>
      <c r="K29" t="s">
        <v>241</v>
      </c>
      <c r="L29" t="s">
        <v>25</v>
      </c>
      <c r="M29" t="s">
        <v>25</v>
      </c>
      <c r="N29" t="s">
        <v>242</v>
      </c>
      <c r="O29" t="str">
        <f>HYPERLINK("http://portale.comune.verona.it/media/_ComVR/Cdr/SegreteriaConsiglio/Allegati/PATRIMONIALE-REDDITI/Patrimoniali-redditi 30-11-2016/Consiglieri/Bertolotti_2.pdf","Scarica")</f>
        <v>Scarica</v>
      </c>
      <c r="P29" t="s">
        <v>243</v>
      </c>
      <c r="Q29" t="str">
        <f>HYPERLINK("http://portale.comune.verona.it/media/_ComVR/Cdr/SegreteriaConsiglio/Allegati/PATRIMONIALE-REDDITI/Patrimoniali-redditi 30-11-2016/Consiglieri/Bertolotti_redditi_3.pdf","Scarica")</f>
        <v>Scarica</v>
      </c>
    </row>
    <row r="30" spans="1:17" ht="12.75">
      <c r="A30" t="s">
        <v>244</v>
      </c>
      <c r="B30" t="s">
        <v>245</v>
      </c>
      <c r="C30" t="s">
        <v>219</v>
      </c>
      <c r="D30" t="s">
        <v>246</v>
      </c>
      <c r="E30" t="s">
        <v>247</v>
      </c>
      <c r="G30" t="s">
        <v>25</v>
      </c>
      <c r="H30" t="s">
        <v>25</v>
      </c>
      <c r="I30" t="str">
        <f>HYPERLINK("http://portale.comune.verona.it/media/_ComVR/Cdr/SegreteriaConsiglio/Allegati/PATRIMONIALE-REDDITI/Patrimoniali-redditi 30-11-2016/Consiglieri/Bovo_1.pdf","Scarica")</f>
        <v>Scarica</v>
      </c>
      <c r="J30" t="s">
        <v>25</v>
      </c>
      <c r="K30" t="s">
        <v>25</v>
      </c>
      <c r="L30" t="s">
        <v>25</v>
      </c>
      <c r="M30" t="s">
        <v>25</v>
      </c>
      <c r="N30" t="s">
        <v>248</v>
      </c>
      <c r="O30" t="str">
        <f>HYPERLINK("http://portale.comune.verona.it/media/_ComVR/Cdr/SegreteriaConsiglio/Allegati/PATRIMONIALE-REDDITI/Patrimoniali-redditi 30-11-2016/Consiglieri/Bovo_2.pdf","Scarica")</f>
        <v>Scarica</v>
      </c>
      <c r="P30" t="s">
        <v>249</v>
      </c>
      <c r="Q30" t="str">
        <f>HYPERLINK("http://portale.comune.verona.it/media/_ComVR/Cdr/SegreteriaConsiglio/Allegati/PATRIMONIALE-REDDITI/Patrimoniali-redditi 30-11-2016/Consiglieri/Bovo_redditi_3.pdf","Scarica")</f>
        <v>Scarica</v>
      </c>
    </row>
    <row r="31" spans="1:17" ht="12.75">
      <c r="A31" t="s">
        <v>250</v>
      </c>
      <c r="B31" t="s">
        <v>251</v>
      </c>
      <c r="C31" t="s">
        <v>219</v>
      </c>
      <c r="D31" t="s">
        <v>252</v>
      </c>
      <c r="E31" t="s">
        <v>129</v>
      </c>
      <c r="G31" t="s">
        <v>25</v>
      </c>
      <c r="H31" t="s">
        <v>25</v>
      </c>
      <c r="I31" t="str">
        <f>HYPERLINK("http://portale.comune.verona.it/media/_ComVR/Cdr/SegreteriaConsiglio/Allegati/PATRIMONIALE-REDDITI/Patrimoniali-redditi 30-11-2016/Consiglieri/Davoli_1.pdf","Scarica")</f>
        <v>Scarica</v>
      </c>
      <c r="J31" t="s">
        <v>253</v>
      </c>
      <c r="K31" t="s">
        <v>25</v>
      </c>
      <c r="L31" t="s">
        <v>254</v>
      </c>
      <c r="M31" t="s">
        <v>25</v>
      </c>
      <c r="N31" t="s">
        <v>255</v>
      </c>
      <c r="O31" t="str">
        <f>HYPERLINK("http://portale.comune.verona.it/media/_ComVR/Cdr/SegreteriaConsiglio/Allegati/PATRIMONIALE-REDDITI/Patrimoniali-redditi 30-11-2016/Consiglieri/Davoli_2.pdf","Scarica")</f>
        <v>Scarica</v>
      </c>
      <c r="P31" t="s">
        <v>256</v>
      </c>
      <c r="Q31" t="str">
        <f>HYPERLINK("http://portale.comune.verona.it/media/_ComVR/Cdr/SegreteriaConsiglio/Allegati/PATRIMONIALE-REDDITI/Patrimoniali-redditi 30-11-2016/Consiglieri/Davoli_redditi_3.pdf","Scarica")</f>
        <v>Scarica</v>
      </c>
    </row>
    <row r="32" spans="1:17" ht="12.75">
      <c r="A32" t="s">
        <v>257</v>
      </c>
      <c r="B32" t="s">
        <v>258</v>
      </c>
      <c r="C32" t="s">
        <v>259</v>
      </c>
      <c r="D32" t="s">
        <v>260</v>
      </c>
      <c r="E32" t="s">
        <v>43</v>
      </c>
      <c r="G32" t="s">
        <v>25</v>
      </c>
      <c r="H32" t="s">
        <v>25</v>
      </c>
      <c r="I32" t="str">
        <f>HYPERLINK("http://portale.comune.verona.it/media/_ComVR/Cdr/SegreteriaConsiglio/Allegati/PATRIMONIALE-REDDITI/Patrimoniali-redditi 30-11-2016/Consiglieri/Di_Dio_1.pdf","Scarica")</f>
        <v>Scarica</v>
      </c>
      <c r="J32" t="s">
        <v>261</v>
      </c>
      <c r="K32" t="s">
        <v>25</v>
      </c>
      <c r="L32" t="s">
        <v>25</v>
      </c>
      <c r="M32" t="s">
        <v>25</v>
      </c>
      <c r="N32" t="s">
        <v>262</v>
      </c>
      <c r="O32" t="str">
        <f>HYPERLINK("http://portale.comune.verona.it/media/_ComVR/Cdr/SegreteriaConsiglio/Allegati/PATRIMONIALE-REDDITI/Patrimoniali-redditi 30-11-2016/Consiglieri/Di_Dio_2.pdf","Scarica")</f>
        <v>Scarica</v>
      </c>
      <c r="P32" t="s">
        <v>263</v>
      </c>
      <c r="Q32" t="str">
        <f>HYPERLINK("http://portale.comune.verona.it/media/_ComVR/Cdr/SegreteriaConsiglio/Allegati/PATRIMONIALE-REDDITI/Patrimoniali-redditi 30-11-2016/Consiglieri/Di_Dio_redditi_3.pdf","Scarica")</f>
        <v>Scarica</v>
      </c>
    </row>
    <row r="33" spans="1:17" ht="12.75">
      <c r="A33" t="s">
        <v>264</v>
      </c>
      <c r="B33" t="s">
        <v>265</v>
      </c>
      <c r="C33" t="s">
        <v>144</v>
      </c>
      <c r="D33" t="s">
        <v>266</v>
      </c>
      <c r="E33" t="s">
        <v>267</v>
      </c>
      <c r="G33" t="s">
        <v>25</v>
      </c>
      <c r="H33" t="s">
        <v>25</v>
      </c>
      <c r="I33" t="str">
        <f>HYPERLINK("http://portale.comune.verona.it/media/_ComVR/Cdr/SegreteriaConsiglio/Allegati/PATRIMONIALE-REDDITI/Patrimoniali-redditi 30-11-2016/Consiglieri/Fantoni_1.pdf","Scarica")</f>
        <v>Scarica</v>
      </c>
      <c r="J33" t="s">
        <v>268</v>
      </c>
      <c r="K33" t="s">
        <v>269</v>
      </c>
      <c r="L33" t="s">
        <v>25</v>
      </c>
      <c r="M33" t="s">
        <v>270</v>
      </c>
      <c r="N33" t="s">
        <v>271</v>
      </c>
      <c r="O33" t="str">
        <f>HYPERLINK("http://portale.comune.verona.it/media/_ComVR/Cdr/SegreteriaConsiglio/Allegati/PATRIMONIALE-REDDITI/Patrimoniali-redditi 30-11-2016/Consiglieri/Fantoni_2.pdf","Scarica")</f>
        <v>Scarica</v>
      </c>
      <c r="P33" t="s">
        <v>272</v>
      </c>
      <c r="Q33" t="str">
        <f>HYPERLINK("http://portale.comune.verona.it/media/_ComVR/Cdr/SegreteriaConsiglio/Allegati/PATRIMONIALE-REDDITI/Patrimoniali-redditi 30-11-2016/Consiglieri/Fantoni_redditi_3.pdf","Scarica")</f>
        <v>Scarica</v>
      </c>
    </row>
    <row r="34" spans="1:17" ht="12.75">
      <c r="A34" t="s">
        <v>273</v>
      </c>
      <c r="B34" t="s">
        <v>274</v>
      </c>
      <c r="C34" t="s">
        <v>219</v>
      </c>
      <c r="D34" t="s">
        <v>275</v>
      </c>
      <c r="E34" t="s">
        <v>276</v>
      </c>
      <c r="G34" t="s">
        <v>277</v>
      </c>
      <c r="H34" t="s">
        <v>25</v>
      </c>
      <c r="I34" t="str">
        <f>HYPERLINK("http://portale.comune.verona.it/media/_ComVR/Cdr/SegreteriaConsiglio/Allegati/PATRIMONIALE-REDDITI/Patrimoniali-redditi 30-11-2016/Consiglieri/Fermo_1.pdf","Scarica")</f>
        <v>Scarica</v>
      </c>
      <c r="J34" t="s">
        <v>278</v>
      </c>
      <c r="K34" t="s">
        <v>279</v>
      </c>
      <c r="L34" t="s">
        <v>280</v>
      </c>
      <c r="M34" t="s">
        <v>281</v>
      </c>
      <c r="N34" t="s">
        <v>282</v>
      </c>
      <c r="O34" t="str">
        <f>HYPERLINK("http://portale.comune.verona.it/media/_ComVR/Cdr/SegreteriaConsiglio/Allegati/PATRIMONIALE-REDDITI/Patrimoniali-redditi 30-11-2016/Consiglieri/Fermo_2.pdf","Scarica")</f>
        <v>Scarica</v>
      </c>
      <c r="P34" t="s">
        <v>283</v>
      </c>
      <c r="Q34" t="str">
        <f>HYPERLINK("http://portale.comune.verona.it/media/_ComVR/Cdr/SegreteriaConsiglio/Allegati/PATRIMONIALE-REDDITI/Patrimoniali-redditi 30-11-2016/Consiglieri/Fermo_redditi_3.pdf","Scarica")</f>
        <v>Scarica</v>
      </c>
    </row>
    <row r="35" spans="1:17" ht="12.75">
      <c r="A35" t="s">
        <v>284</v>
      </c>
      <c r="B35" t="s">
        <v>285</v>
      </c>
      <c r="C35" t="s">
        <v>286</v>
      </c>
      <c r="D35" t="s">
        <v>287</v>
      </c>
      <c r="E35" t="s">
        <v>288</v>
      </c>
      <c r="G35" t="s">
        <v>25</v>
      </c>
      <c r="H35" t="s">
        <v>25</v>
      </c>
      <c r="I35" t="str">
        <f>HYPERLINK("http://portale.comune.verona.it/media/_ComVR/Cdr/SegreteriaConsiglio/Allegati/PATRIMONIALE-REDDITI/Patrimoniali-redditi 30-11-2016/Consiglieri/Forte_1.pdf","Scarica")</f>
        <v>Scarica</v>
      </c>
      <c r="J35" t="s">
        <v>25</v>
      </c>
      <c r="K35" t="s">
        <v>289</v>
      </c>
      <c r="L35" t="s">
        <v>25</v>
      </c>
      <c r="M35" t="s">
        <v>25</v>
      </c>
      <c r="N35" t="s">
        <v>290</v>
      </c>
      <c r="O35" t="str">
        <f>HYPERLINK("http://portale.comune.verona.it/media/_ComVR/Cdr/SegreteriaConsiglio/Allegati/PATRIMONIALE-REDDITI/Patrimoniali-redditi 30-11-2016/Consiglieri/Forte_2.pdf","Scarica")</f>
        <v>Scarica</v>
      </c>
      <c r="P35" t="s">
        <v>291</v>
      </c>
      <c r="Q35" t="str">
        <f>HYPERLINK("http://portale.comune.verona.it/media/_ComVR/Cdr/SegreteriaConsiglio/Allegati/PATRIMONIALE-REDDITI/Patrimoniali-redditi 30-11-2016/Consiglieri/Forte_redditi_3.pdf","Scarica")</f>
        <v>Scarica</v>
      </c>
    </row>
    <row r="36" spans="1:17" ht="12.75">
      <c r="A36" t="s">
        <v>292</v>
      </c>
      <c r="B36" t="s">
        <v>293</v>
      </c>
      <c r="C36" t="s">
        <v>219</v>
      </c>
      <c r="D36" t="s">
        <v>294</v>
      </c>
      <c r="E36" t="s">
        <v>295</v>
      </c>
      <c r="G36" t="s">
        <v>25</v>
      </c>
      <c r="H36" t="s">
        <v>25</v>
      </c>
      <c r="I36" t="str">
        <f>HYPERLINK("http://portale.comune.verona.it/media/_ComVR/Cdr/SegreteriaConsiglio/Allegati/PATRIMONIALE-REDDITI/Patrimoniali-redditi 30-11-2016/Consiglieri/La_Paglia_1.pdf","Scarica")</f>
        <v>Scarica</v>
      </c>
      <c r="J36" t="s">
        <v>102</v>
      </c>
      <c r="K36" t="s">
        <v>296</v>
      </c>
      <c r="L36" t="s">
        <v>297</v>
      </c>
      <c r="M36" t="s">
        <v>298</v>
      </c>
      <c r="N36" t="s">
        <v>299</v>
      </c>
      <c r="O36" t="str">
        <f>HYPERLINK("http://portale.comune.verona.it/media/_ComVR/Cdr/SegreteriaConsiglio/Allegati/PATRIMONIALE-REDDITI/Patrimoniali-redditi 30-11-2016/Consiglieri/La_Paglia_2.pdf","Scarica")</f>
        <v>Scarica</v>
      </c>
      <c r="P36" t="s">
        <v>300</v>
      </c>
      <c r="Q36" t="str">
        <f>HYPERLINK("http://portale.comune.verona.it/media/_ComVR/Cdr/SegreteriaConsiglio/Allegati/PATRIMONIALE-REDDITI/Patrimoniali-redditi 30-11-2016/Consiglieri/La_Paglia_redditi_3.pdf","Scarica")</f>
        <v>Scarica</v>
      </c>
    </row>
    <row r="37" spans="1:17" ht="12.75">
      <c r="A37" t="s">
        <v>301</v>
      </c>
      <c r="B37" t="s">
        <v>302</v>
      </c>
      <c r="C37" t="s">
        <v>303</v>
      </c>
      <c r="D37" t="s">
        <v>304</v>
      </c>
      <c r="E37" t="s">
        <v>305</v>
      </c>
      <c r="G37" t="s">
        <v>306</v>
      </c>
      <c r="H37" t="s">
        <v>307</v>
      </c>
      <c r="I37" t="str">
        <f>HYPERLINK("http://portale.comune.verona.it/media/_ComVR/Cdr/SegreteriaConsiglio/Allegati/PATRIMONIALE-REDDITI/Patrimoniali-redditi 30-11-2016/Consiglieri/Maccagnani_1.pdf","Scarica")</f>
        <v>Scarica</v>
      </c>
      <c r="J37" t="s">
        <v>308</v>
      </c>
      <c r="K37" t="s">
        <v>25</v>
      </c>
      <c r="L37" t="s">
        <v>25</v>
      </c>
      <c r="M37" t="s">
        <v>25</v>
      </c>
      <c r="N37" t="s">
        <v>309</v>
      </c>
      <c r="O37" t="str">
        <f>HYPERLINK("http://portale.comune.verona.it/media/_ComVR/Cdr/SegreteriaConsiglio/Allegati/PATRIMONIALE-REDDITI/Patrimoniali-redditi 30-11-2016/Consiglieri/Maccagnani_2.pdf","Scarica")</f>
        <v>Scarica</v>
      </c>
      <c r="P37" t="s">
        <v>310</v>
      </c>
      <c r="Q37" t="str">
        <f>HYPERLINK("http://portale.comune.verona.it/media/_ComVR/Cdr/SegreteriaConsiglio/Allegati/PATRIMONIALE-REDDITI/Patrimoniali-redditi 30-11-2016/Consiglieri/Maccagnani_redditi_3.pdf","Scarica")</f>
        <v>Scarica</v>
      </c>
    </row>
    <row r="38" spans="1:17" ht="12.75">
      <c r="A38" t="s">
        <v>311</v>
      </c>
      <c r="B38" t="s">
        <v>115</v>
      </c>
      <c r="C38" t="s">
        <v>312</v>
      </c>
      <c r="D38" t="s">
        <v>313</v>
      </c>
      <c r="E38" t="s">
        <v>314</v>
      </c>
      <c r="G38" t="s">
        <v>25</v>
      </c>
      <c r="H38" t="s">
        <v>25</v>
      </c>
      <c r="I38" t="str">
        <f>HYPERLINK("http://portale.comune.verona.it/media/_ComVR/Cdr/SegreteriaConsiglio/Allegati/PATRIMONIALE-REDDITI/Patrimoniali-redditi 30-11-2016/Consiglieri/Mantovani_1.pdf","Scarica")</f>
        <v>Scarica</v>
      </c>
      <c r="J38" t="s">
        <v>315</v>
      </c>
      <c r="K38" t="s">
        <v>316</v>
      </c>
      <c r="L38" t="s">
        <v>25</v>
      </c>
      <c r="M38" t="s">
        <v>25</v>
      </c>
      <c r="N38" t="s">
        <v>317</v>
      </c>
      <c r="O38" t="str">
        <f>HYPERLINK("http://portale.comune.verona.it/media/_ComVR/Cdr/SegreteriaConsiglio/Allegati/PATRIMONIALE-REDDITI/Patrimoniali-redditi 30-11-2016/Consiglieri/Mantovani_2.pdf","Scarica")</f>
        <v>Scarica</v>
      </c>
      <c r="P38" t="s">
        <v>318</v>
      </c>
      <c r="Q38" t="str">
        <f>HYPERLINK("http://portale.comune.verona.it/media/_ComVR/Cdr/SegreteriaConsiglio/Allegati/PATRIMONIALE-REDDITI/Patrimoniali-redditi 30-11-2016/Consiglieri/Mantovani_redditi_3.pdf","Scarica")</f>
        <v>Scarica</v>
      </c>
    </row>
    <row r="39" spans="1:17" ht="12.75">
      <c r="A39" t="s">
        <v>319</v>
      </c>
      <c r="B39" t="s">
        <v>320</v>
      </c>
      <c r="C39" t="s">
        <v>321</v>
      </c>
      <c r="D39" t="s">
        <v>322</v>
      </c>
      <c r="E39" t="s">
        <v>76</v>
      </c>
      <c r="G39" t="s">
        <v>323</v>
      </c>
      <c r="H39" t="s">
        <v>25</v>
      </c>
      <c r="I39" t="str">
        <f>HYPERLINK("http://portale.comune.verona.it/media/_ComVR/Cdr/SegreteriaConsiglio/Allegati/PATRIMONIALE-REDDITI/Patrimoniali-redditi 30-11-2016/Consiglieri/Nicoli_1.pdf","Scarica")</f>
        <v>Scarica</v>
      </c>
      <c r="J39" t="s">
        <v>324</v>
      </c>
      <c r="K39" t="s">
        <v>325</v>
      </c>
      <c r="L39" t="s">
        <v>25</v>
      </c>
      <c r="M39" t="s">
        <v>25</v>
      </c>
      <c r="N39" t="s">
        <v>326</v>
      </c>
      <c r="O39" t="str">
        <f>HYPERLINK("http://portale.comune.verona.it/media/_ComVR/Cdr/SegreteriaConsiglio/Allegati/PATRIMONIALE-REDDITI/Patrimoniali-redditi 30-11-2016/Consiglieri/Nicoli_2.pdf","Scarica")</f>
        <v>Scarica</v>
      </c>
      <c r="P39" t="s">
        <v>327</v>
      </c>
      <c r="Q39" t="str">
        <f>HYPERLINK("http://portale.comune.verona.it/media/_ComVR/Cdr/SegreteriaConsiglio/Allegati/PATRIMONIALE-REDDITI/Patrimoniali-redditi 30-11-2016/Consiglieri/Nicoli_redditi_3.pdf","Scarica")</f>
        <v>Scarica</v>
      </c>
    </row>
    <row r="40" spans="1:17" ht="12.75">
      <c r="A40" t="s">
        <v>328</v>
      </c>
      <c r="B40" t="s">
        <v>329</v>
      </c>
      <c r="C40" t="s">
        <v>219</v>
      </c>
      <c r="D40" t="s">
        <v>330</v>
      </c>
      <c r="E40" t="s">
        <v>331</v>
      </c>
      <c r="G40" t="s">
        <v>25</v>
      </c>
      <c r="H40" t="s">
        <v>25</v>
      </c>
      <c r="I40" t="str">
        <f>HYPERLINK("http://portale.comune.verona.it/media/_ComVR/Cdr/SegreteriaConsiglio/Allegati/PATRIMONIALE-REDDITI/Patrimoniali-redditi 30-11-2016/Consiglieri/Papadia_1.pdf","Scarica")</f>
        <v>Scarica</v>
      </c>
      <c r="J40" t="s">
        <v>332</v>
      </c>
      <c r="K40" t="s">
        <v>333</v>
      </c>
      <c r="L40" t="s">
        <v>25</v>
      </c>
      <c r="M40" t="s">
        <v>25</v>
      </c>
      <c r="N40" t="s">
        <v>334</v>
      </c>
      <c r="O40" t="str">
        <f>HYPERLINK("http://portale.comune.verona.it/media/_ComVR/Cdr/SegreteriaConsiglio/Allegati/PATRIMONIALE-REDDITI/Patrimoniali-redditi 30-11-2016/Consiglieri/Papadia_2.pdf","Scarica")</f>
        <v>Scarica</v>
      </c>
      <c r="P40" t="s">
        <v>335</v>
      </c>
      <c r="Q40" t="str">
        <f>HYPERLINK("http://portale.comune.verona.it/media/_ComVR/Cdr/SegreteriaConsiglio/Allegati/PATRIMONIALE-REDDITI/Patrimoniali-redditi 30-11-2016/Consiglieri/Papadia_redditi_3.pdf","Scarica")</f>
        <v>Scarica</v>
      </c>
    </row>
    <row r="41" spans="1:17" ht="12.75">
      <c r="A41" t="s">
        <v>336</v>
      </c>
      <c r="B41" t="s">
        <v>337</v>
      </c>
      <c r="C41" t="s">
        <v>219</v>
      </c>
      <c r="D41" t="s">
        <v>338</v>
      </c>
      <c r="E41" t="s">
        <v>339</v>
      </c>
      <c r="G41" t="s">
        <v>25</v>
      </c>
      <c r="H41" t="s">
        <v>25</v>
      </c>
      <c r="I41" t="str">
        <f>HYPERLINK("http://portale.comune.verona.it/media/_ComVR/Cdr/SegreteriaConsiglio/Allegati/PATRIMONIALE-REDDITI/Patrimoniali-redditi 30-11-2016/Consiglieri/Pasetto_1.pdf","Scarica")</f>
        <v>Scarica</v>
      </c>
      <c r="J41" t="s">
        <v>340</v>
      </c>
      <c r="K41" t="s">
        <v>25</v>
      </c>
      <c r="L41" t="s">
        <v>341</v>
      </c>
      <c r="M41" t="s">
        <v>342</v>
      </c>
      <c r="N41" t="s">
        <v>343</v>
      </c>
      <c r="O41" t="str">
        <f>HYPERLINK("http://portale.comune.verona.it/media/_ComVR/Cdr/SegreteriaConsiglio/Allegati/PATRIMONIALE-REDDITI/Patrimoniali-redditi 30-11-2016/Consiglieri/Pasetto_2.pdf","Scarica")</f>
        <v>Scarica</v>
      </c>
      <c r="P41" t="s">
        <v>344</v>
      </c>
      <c r="Q41" t="str">
        <f>HYPERLINK("http://portale.comune.verona.it/media/_ComVR/Cdr/SegreteriaConsiglio/Allegati/PATRIMONIALE-REDDITI/Patrimoniali-redditi 30-11-2016/Consiglieri/Pasetto_redditi_3.pdf","Scarica")</f>
        <v>Scarica</v>
      </c>
    </row>
    <row r="42" spans="1:17" ht="12.75">
      <c r="A42" t="s">
        <v>345</v>
      </c>
      <c r="B42" t="s">
        <v>346</v>
      </c>
      <c r="C42" t="s">
        <v>347</v>
      </c>
      <c r="D42" t="s">
        <v>348</v>
      </c>
      <c r="E42" t="s">
        <v>276</v>
      </c>
      <c r="G42" t="s">
        <v>25</v>
      </c>
      <c r="H42" t="s">
        <v>25</v>
      </c>
      <c r="I42" t="str">
        <f>HYPERLINK("http://portale.comune.verona.it/media/_ComVR/Cdr/SegreteriaConsiglio/Allegati/PATRIMONIALE-REDDITI/Patrimoniali-redditi 30-11-2016/Consiglieri/Pavesi_1.pdf","Scarica")</f>
        <v>Scarica</v>
      </c>
      <c r="J42" t="s">
        <v>349</v>
      </c>
      <c r="K42" t="s">
        <v>25</v>
      </c>
      <c r="L42" t="s">
        <v>350</v>
      </c>
      <c r="M42" t="s">
        <v>351</v>
      </c>
      <c r="N42" t="s">
        <v>352</v>
      </c>
      <c r="O42" t="str">
        <f>HYPERLINK("http://portale.comune.verona.it/media/_ComVR/Cdr/SegreteriaConsiglio/Allegati/PATRIMONIALE-REDDITI/Patrimoniali-redditi 30-11-2016/Consiglieri/Pavesi_2.pdf","Scarica")</f>
        <v>Scarica</v>
      </c>
      <c r="P42" t="s">
        <v>353</v>
      </c>
      <c r="Q42" t="str">
        <f>HYPERLINK("http://portale.comune.verona.it/media/_ComVR/Cdr/SegreteriaConsiglio/Allegati/PATRIMONIALE-REDDITI/Patrimoniali-redditi 30-11-2016/Consiglieri/Pavesi_redditi_3.pdf","Scarica")</f>
        <v>Scarica</v>
      </c>
    </row>
    <row r="43" spans="1:17" ht="12.75">
      <c r="A43" t="s">
        <v>354</v>
      </c>
      <c r="B43" t="s">
        <v>355</v>
      </c>
      <c r="C43" t="s">
        <v>219</v>
      </c>
      <c r="D43" t="s">
        <v>356</v>
      </c>
      <c r="E43" t="s">
        <v>357</v>
      </c>
      <c r="G43" t="s">
        <v>25</v>
      </c>
      <c r="H43" t="s">
        <v>25</v>
      </c>
      <c r="I43" t="str">
        <f>HYPERLINK("http://portale.comune.verona.it/media/_ComVR/Cdr/SegreteriaConsiglio/Allegati/PATRIMONIALE-REDDITI/Patrimoniali-redditi 30-11-2016/Consiglieri/Rando_1.pdf","Scarica")</f>
        <v>Scarica</v>
      </c>
      <c r="J43" t="s">
        <v>131</v>
      </c>
      <c r="K43" t="s">
        <v>25</v>
      </c>
      <c r="L43" t="s">
        <v>358</v>
      </c>
      <c r="M43" t="s">
        <v>25</v>
      </c>
      <c r="N43" t="s">
        <v>359</v>
      </c>
      <c r="O43" t="str">
        <f>HYPERLINK("http://portale.comune.verona.it/media/_ComVR/Cdr/SegreteriaConsiglio/Allegati/PATRIMONIALE-REDDITI/Patrimoniali-redditi 30-11-2016/Consiglieri/Rando_2.pdf","Scarica")</f>
        <v>Scarica</v>
      </c>
      <c r="P43" t="s">
        <v>360</v>
      </c>
      <c r="Q43" t="str">
        <f>HYPERLINK("http://portale.comune.verona.it/media/_ComVR/Cdr/SegreteriaConsiglio/Allegati/PATRIMONIALE-REDDITI/Patrimoniali-redditi 30-11-2016/Consiglieri/Rando_redditi_3.pdf","Scarica")</f>
        <v>Scarica</v>
      </c>
    </row>
    <row r="44" spans="1:17" ht="12.75">
      <c r="A44" t="s">
        <v>361</v>
      </c>
      <c r="B44" t="s">
        <v>362</v>
      </c>
      <c r="C44" t="s">
        <v>363</v>
      </c>
      <c r="D44" t="s">
        <v>364</v>
      </c>
      <c r="E44" t="s">
        <v>365</v>
      </c>
      <c r="G44" t="s">
        <v>366</v>
      </c>
      <c r="H44" t="s">
        <v>25</v>
      </c>
      <c r="I44" t="str">
        <f>HYPERLINK("http://portale.comune.verona.it/media/_ComVR/Cdr/SegreteriaConsiglio/Allegati/PATRIMONIALE-REDDITI/Patrimoniali-redditi 30-11-2016/Consiglieri/Russo_1.pdf","Scarica")</f>
        <v>Scarica</v>
      </c>
      <c r="J44" t="s">
        <v>102</v>
      </c>
      <c r="K44" t="s">
        <v>367</v>
      </c>
      <c r="L44" t="s">
        <v>368</v>
      </c>
      <c r="M44" t="s">
        <v>25</v>
      </c>
      <c r="N44" t="s">
        <v>369</v>
      </c>
      <c r="O44" t="str">
        <f>HYPERLINK("http://portale.comune.verona.it/media/_ComVR/Cdr/SegreteriaConsiglio/Allegati/PATRIMONIALE-REDDITI/Patrimoniali-redditi 30-11-2016/Consiglieri/Russo_2.pdf","Scarica")</f>
        <v>Scarica</v>
      </c>
      <c r="P44" t="s">
        <v>370</v>
      </c>
      <c r="Q44" t="str">
        <f>HYPERLINK("http://portale.comune.verona.it/media/_ComVR/Cdr/SegreteriaConsiglio/Allegati/PATRIMONIALE-REDDITI/Patrimoniali-redditi 30-11-2016/Consiglieri/Russo_redditi_3.pdf","Scarica")</f>
        <v>Scarica</v>
      </c>
    </row>
    <row r="45" spans="1:17" ht="12.75">
      <c r="A45" t="s">
        <v>371</v>
      </c>
      <c r="B45" t="s">
        <v>32</v>
      </c>
      <c r="C45" t="s">
        <v>219</v>
      </c>
      <c r="D45" t="s">
        <v>372</v>
      </c>
      <c r="E45" t="s">
        <v>35</v>
      </c>
      <c r="G45" t="s">
        <v>25</v>
      </c>
      <c r="H45" t="s">
        <v>25</v>
      </c>
      <c r="I45" t="str">
        <f>HYPERLINK("http://portale.comune.verona.it/media/_ComVR/Cdr/SegreteriaConsiglio/Allegati/PATRIMONIALE-REDDITI/Patrimoniali-redditi 30-11-2016/Consiglieri/Saccardi_1.pdf","Scarica")</f>
        <v>Scarica</v>
      </c>
      <c r="J45" t="s">
        <v>102</v>
      </c>
      <c r="K45" t="s">
        <v>373</v>
      </c>
      <c r="L45" t="s">
        <v>25</v>
      </c>
      <c r="M45" t="s">
        <v>25</v>
      </c>
      <c r="N45" t="s">
        <v>374</v>
      </c>
      <c r="O45" t="str">
        <f>HYPERLINK("http://portale.comune.verona.it/media/_ComVR/Cdr/SegreteriaConsiglio/Allegati/PATRIMONIALE-REDDITI/Patrimoniali-redditi 30-11-2016/Consiglieri/Saccardi_2.pdf","Scarica")</f>
        <v>Scarica</v>
      </c>
      <c r="P45" t="s">
        <v>375</v>
      </c>
      <c r="Q45" t="str">
        <f>HYPERLINK("http://portale.comune.verona.it/media/_ComVR/Cdr/SegreteriaConsiglio/Allegati/PATRIMONIALE-REDDITI/Patrimoniali-redditi 30-11-2016/Consiglieri/Saccardi_redditi_3.pdf","Scarica")</f>
        <v>Scarica</v>
      </c>
    </row>
    <row r="46" spans="1:17" ht="12.75">
      <c r="A46" t="s">
        <v>376</v>
      </c>
      <c r="B46" t="s">
        <v>229</v>
      </c>
      <c r="C46" t="s">
        <v>219</v>
      </c>
      <c r="D46" t="s">
        <v>377</v>
      </c>
      <c r="E46" t="s">
        <v>378</v>
      </c>
      <c r="G46" t="s">
        <v>25</v>
      </c>
      <c r="H46" t="s">
        <v>25</v>
      </c>
      <c r="I46" t="str">
        <f>HYPERLINK("http://portale.comune.verona.it/media/_ComVR/Cdr/SegreteriaConsiglio/Allegati/PATRIMONIALE-REDDITI/Patrimoniali-redditi 30-11-2016/Consiglieri/Saurini_1.pdf","Scarica")</f>
        <v>Scarica</v>
      </c>
      <c r="J46" t="s">
        <v>379</v>
      </c>
      <c r="K46" t="s">
        <v>380</v>
      </c>
      <c r="L46" t="s">
        <v>25</v>
      </c>
      <c r="M46" t="s">
        <v>25</v>
      </c>
      <c r="N46" t="s">
        <v>381</v>
      </c>
      <c r="O46" t="str">
        <f>HYPERLINK("http://portale.comune.verona.it/media/_ComVR/Cdr/SegreteriaConsiglio/Allegati/PATRIMONIALE-REDDITI/Patrimoniali-redditi 30-11-2016/Consiglieri/Saurini_2.pdf","Scarica")</f>
        <v>Scarica</v>
      </c>
      <c r="P46" t="s">
        <v>382</v>
      </c>
      <c r="Q46" t="str">
        <f>HYPERLINK("http://portale.comune.verona.it/media/_ComVR/Cdr/SegreteriaConsiglio/Allegati/PATRIMONIALE-REDDITI/Patrimoniali-redditi 30-11-2016/Consiglieri/Saurini_redditi_3.pdf","Scarica")</f>
        <v>Scarica</v>
      </c>
    </row>
    <row r="47" spans="1:17" ht="12.75">
      <c r="A47" t="s">
        <v>383</v>
      </c>
      <c r="B47" t="s">
        <v>384</v>
      </c>
      <c r="C47" t="s">
        <v>385</v>
      </c>
      <c r="D47" t="s">
        <v>386</v>
      </c>
      <c r="E47" t="s">
        <v>101</v>
      </c>
      <c r="G47" t="s">
        <v>387</v>
      </c>
      <c r="H47" t="s">
        <v>25</v>
      </c>
      <c r="I47" t="str">
        <f>HYPERLINK("http://portale.comune.verona.it/media/_ComVR/Cdr/SegreteriaConsiglio/Allegati/PATRIMONIALE-REDDITI/Patrimoniali-redditi 30-11-2016/Consiglieri/Segattini_1.pdf","Scarica")</f>
        <v>Scarica</v>
      </c>
      <c r="J47" t="s">
        <v>388</v>
      </c>
      <c r="K47" t="s">
        <v>389</v>
      </c>
      <c r="L47" t="s">
        <v>390</v>
      </c>
      <c r="M47" t="s">
        <v>25</v>
      </c>
      <c r="N47" t="s">
        <v>391</v>
      </c>
      <c r="O47" t="str">
        <f>HYPERLINK("http://portale.comune.verona.it/media/_ComVR/Cdr/SegreteriaConsiglio/Allegati/PATRIMONIALE-REDDITI/Patrimoniali-redditi 30-11-2016/Consiglieri/Segattini_2.pdf","Scarica")</f>
        <v>Scarica</v>
      </c>
      <c r="P47" t="s">
        <v>392</v>
      </c>
      <c r="Q47" t="str">
        <f>HYPERLINK("http://portale.comune.verona.it/media/_ComVR/Cdr/SegreteriaConsiglio/Allegati/PATRIMONIALE-REDDITI/Patrimoniali-redditi 30-11-2016/Consiglieri/Segattini_redditi_3.pdf","Scarica")</f>
        <v>Scarica</v>
      </c>
    </row>
    <row r="48" spans="1:17" ht="12.75">
      <c r="A48" t="s">
        <v>393</v>
      </c>
      <c r="B48" t="s">
        <v>394</v>
      </c>
      <c r="C48" t="s">
        <v>395</v>
      </c>
      <c r="D48" t="s">
        <v>396</v>
      </c>
      <c r="E48" t="s">
        <v>397</v>
      </c>
      <c r="G48" t="s">
        <v>398</v>
      </c>
      <c r="H48" t="s">
        <v>25</v>
      </c>
      <c r="I48" t="str">
        <f>HYPERLINK("http://portale.comune.verona.it/media/_ComVR/Cdr/SegreteriaConsiglio/Allegati/PATRIMONIALE-REDDITI/Patrimoniali-redditi 30-11-2016/Consiglieri/Spangaro_1.pdf","Scarica")</f>
        <v>Scarica</v>
      </c>
      <c r="J48" t="s">
        <v>399</v>
      </c>
      <c r="K48" t="s">
        <v>400</v>
      </c>
      <c r="L48" t="s">
        <v>401</v>
      </c>
      <c r="M48" t="s">
        <v>25</v>
      </c>
      <c r="N48" t="s">
        <v>402</v>
      </c>
      <c r="O48" t="str">
        <f>HYPERLINK("http://portale.comune.verona.it/media/_ComVR/Cdr/SegreteriaConsiglio/Allegati/PATRIMONIALE-REDDITI/Patrimoniali-redditi 30-11-2016/Consiglieri/Spangaro_2.pdf","Scarica")</f>
        <v>Scarica</v>
      </c>
      <c r="P48" t="s">
        <v>403</v>
      </c>
      <c r="Q48" t="str">
        <f>HYPERLINK("http://portale.comune.verona.it/media/_ComVR/Cdr/SegreteriaConsiglio/Allegati/PATRIMONIALE-REDDITI/Patrimoniali-redditi 30-11-2016/Consiglieri/Spangaro_redditi_3.pdf","Scarica")</f>
        <v>Scarica</v>
      </c>
    </row>
    <row r="49" spans="1:17" ht="12.75">
      <c r="A49" t="s">
        <v>404</v>
      </c>
      <c r="B49" t="s">
        <v>41</v>
      </c>
      <c r="C49" t="s">
        <v>219</v>
      </c>
      <c r="D49" t="s">
        <v>405</v>
      </c>
      <c r="E49" t="s">
        <v>76</v>
      </c>
      <c r="G49" t="s">
        <v>25</v>
      </c>
      <c r="H49" t="s">
        <v>25</v>
      </c>
      <c r="I49" t="str">
        <f>HYPERLINK("http://portale.comune.verona.it/media/_ComVR/Cdr/SegreteriaConsiglio/Allegati/PATRIMONIALE-REDDITI/Patrimoniali-redditi 30-11-2016/Consiglieri/Zelger_1.pdf","Scarica")</f>
        <v>Scarica</v>
      </c>
      <c r="J49" t="s">
        <v>406</v>
      </c>
      <c r="K49" t="s">
        <v>407</v>
      </c>
      <c r="L49" t="s">
        <v>408</v>
      </c>
      <c r="M49" t="s">
        <v>25</v>
      </c>
      <c r="N49" t="s">
        <v>409</v>
      </c>
      <c r="O49" t="str">
        <f>HYPERLINK("http://portale.comune.verona.it/media/_ComVR/Cdr/SegreteriaConsiglio/Allegati/PATRIMONIALE-REDDITI/Patrimoniali-redditi 30-11-2016/Consiglieri/Zelger_2.pdf","Scarica")</f>
        <v>Scarica</v>
      </c>
      <c r="P49" t="s">
        <v>410</v>
      </c>
      <c r="Q49" t="str">
        <f>HYPERLINK("http://portale.comune.verona.it/media/_ComVR/Cdr/SegreteriaConsiglio/Allegati/PATRIMONIALE-REDDITI/Patrimoniali-redditi 30-11-2016/Consiglieri/Zelger_redditi_3.pdf","Scarica")</f>
        <v>Scarica</v>
      </c>
    </row>
    <row r="50" ht="12.75"/>
    <row r="51" spans="1:5" ht="18">
      <c r="A51" s="5" t="s">
        <v>411</v>
      </c>
      <c r="B51" s="4"/>
      <c r="C51" s="4"/>
      <c r="D51" s="4"/>
      <c r="E51" s="4"/>
    </row>
    <row r="52" spans="1:17" ht="15.75">
      <c r="A52" s="2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2" t="s">
        <v>10</v>
      </c>
      <c r="J52" s="2" t="s">
        <v>11</v>
      </c>
      <c r="K52" s="2" t="s">
        <v>12</v>
      </c>
      <c r="L52" s="2" t="s">
        <v>13</v>
      </c>
      <c r="M52" s="2" t="s">
        <v>14</v>
      </c>
      <c r="N52" s="2" t="s">
        <v>15</v>
      </c>
      <c r="O52" s="2" t="s">
        <v>16</v>
      </c>
      <c r="P52" s="2" t="s">
        <v>17</v>
      </c>
      <c r="Q52" s="2" t="s">
        <v>18</v>
      </c>
    </row>
  </sheetData>
  <sheetProtection/>
  <mergeCells count="2">
    <mergeCell ref="A1:E1"/>
    <mergeCell ref="A51:E5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dcterms:modified xsi:type="dcterms:W3CDTF">2017-05-31T13:58:43Z</dcterms:modified>
  <cp:category/>
  <cp:version/>
  <cp:contentType/>
  <cp:contentStatus/>
</cp:coreProperties>
</file>